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arcel\Desktop\Publicon\Finanztools\"/>
    </mc:Choice>
  </mc:AlternateContent>
  <workbookProtection workbookAlgorithmName="SHA-512" workbookHashValue="8b8ANP4fLluQJ3YId+vsnmgjno4mpe0IF0h1vP0KKVX5gWtKKsmpjgYs0LvBq6OCxtB3rzcuZ+sQeGiRXu72RA==" workbookSaltValue="ZDYOG7IbFJ/G2PABR5aBTQ==" workbookSpinCount="100000" lockStructure="1"/>
  <bookViews>
    <workbookView xWindow="0" yWindow="0" windowWidth="25200" windowHeight="11760"/>
  </bookViews>
  <sheets>
    <sheet name="Basisdaten" sheetId="4" r:id="rId1"/>
    <sheet name="Vergleich Restbuchwerte" sheetId="1" r:id="rId2"/>
    <sheet name="Anlagekategorien" sheetId="5" state="hidden" r:id="rId3"/>
  </sheets>
  <definedNames>
    <definedName name="Anlagekategorien" comment="Mindeststandard">Anlagekategorien!$A$4:$A$37</definedName>
    <definedName name="_xlnm.Print_Area" localSheetId="0">Basisdaten!$A$1:$B$33</definedName>
    <definedName name="_xlnm.Print_Area" localSheetId="1">'Vergleich Restbuchwerte'!$A$1:$O$45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C2" i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7" i="4"/>
  <c r="B8" i="4"/>
  <c r="B6" i="4"/>
  <c r="D8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5" i="5"/>
  <c r="D44" i="5"/>
  <c r="D43" i="5"/>
  <c r="D42" i="5"/>
  <c r="D41" i="5"/>
  <c r="D40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7" i="5"/>
  <c r="D6" i="5"/>
  <c r="D5" i="5"/>
  <c r="D4" i="5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<sst xmlns="http://schemas.openxmlformats.org/spreadsheetml/2006/main" count="74" uniqueCount="71">
  <si>
    <t>Jahr</t>
  </si>
  <si>
    <t>HRM1</t>
  </si>
  <si>
    <t>HRM2</t>
  </si>
  <si>
    <t>Investition</t>
  </si>
  <si>
    <t>Nutzungsbeginn</t>
  </si>
  <si>
    <t>Anlagekategorie</t>
  </si>
  <si>
    <t>Mindeststandard</t>
  </si>
  <si>
    <t>Grundstücke</t>
  </si>
  <si>
    <t>Strassen</t>
  </si>
  <si>
    <t>Strassen, Erneuerungsunterhaltsinvestitionen</t>
  </si>
  <si>
    <t>Gewässerverbauungen</t>
  </si>
  <si>
    <t>Kanal- und Leitungsnetze</t>
  </si>
  <si>
    <t>Übrige Tiefbauten</t>
  </si>
  <si>
    <t>Übrige Tiefbauten, Erneuerungsunterhaltsinvestitionen</t>
  </si>
  <si>
    <t>Hochbauten</t>
  </si>
  <si>
    <t>Hochbauten, Erneuerungsunterhaltsinvestitionen</t>
  </si>
  <si>
    <t>Kommunale Wohn- und Gewerbeliegenschaften</t>
  </si>
  <si>
    <t>Waldungen</t>
  </si>
  <si>
    <t>Mobiliar, Maschinen, Fahrzeuge, Ausstattungen</t>
  </si>
  <si>
    <t>Spezialfahrzeuge</t>
  </si>
  <si>
    <t>Informatik-/Kommunikationsanlagen</t>
  </si>
  <si>
    <t>Sachanlagen im Bau VV</t>
  </si>
  <si>
    <t>Übrige Sachanlagen</t>
  </si>
  <si>
    <t>Sachanlagen mit Sofortabschreibung (z.B. Kulturgüter)</t>
  </si>
  <si>
    <t>Software</t>
  </si>
  <si>
    <t>Lizenzen, Nutzungsrechte, Markenrechte</t>
  </si>
  <si>
    <t>Immaterielle Anlagen in Realisierung</t>
  </si>
  <si>
    <t xml:space="preserve">Planungs- und Vermessungsausgaben </t>
  </si>
  <si>
    <t>Übrige immaterielle Anlagen</t>
  </si>
  <si>
    <t>Darlehen</t>
  </si>
  <si>
    <t>Darlehen ohne festgelegten Rückzahlungszeitpunkt</t>
  </si>
  <si>
    <t>Einlagen in privatrechtliche Stiftungen und Vereine</t>
  </si>
  <si>
    <t>Beteiligungen</t>
  </si>
  <si>
    <t>Anschlussgebühren</t>
  </si>
  <si>
    <t>Investitionsbeiträge (Ausgaben) mit unbekanntem Nutzungszweck</t>
  </si>
  <si>
    <t>Durchlaufende Beiträge</t>
  </si>
  <si>
    <t>Investitionsbeiträge (Ausgaben) mit Sofortabschreibung</t>
  </si>
  <si>
    <t>Übertragungen in die Laufende Rechnung</t>
  </si>
  <si>
    <t>Übertragungen in Spezialfinanzierung</t>
  </si>
  <si>
    <t>Veräusserte Objekte/Anlagen (Abgang)</t>
  </si>
  <si>
    <t>ZZ_Undefinierte Objekte/Anlagen</t>
  </si>
  <si>
    <t>Branche Wasserversorgung</t>
  </si>
  <si>
    <t>Wasserfassungen, Brunnenstuben</t>
  </si>
  <si>
    <t>Wasseraufbereitungsanlagen</t>
  </si>
  <si>
    <t>Wasser-Pumpwerke, Druckreduzier-, Messschächte</t>
  </si>
  <si>
    <t>Wasserleitungen und Hydranten</t>
  </si>
  <si>
    <t>Reservoire</t>
  </si>
  <si>
    <t>Wasser-Mess-, Steuer-, Regelungsanlagen</t>
  </si>
  <si>
    <t>Branche Abwasserbeseitigung</t>
  </si>
  <si>
    <t>Kanalnetz, Abwasserkanäle</t>
  </si>
  <si>
    <t>Kanalnetz, Druckrohrleitungen</t>
  </si>
  <si>
    <t>Abwasser-Sonderbauwerke, Allgemein</t>
  </si>
  <si>
    <t>Abwasser-Sonderbauwerke, maschinelle Einrichtungen (Pumpen etc.)</t>
  </si>
  <si>
    <t>Abwasser-Sonderbauwerke, Schieber, Pegel etc.</t>
  </si>
  <si>
    <t>Abwasserreinigungsanlagen, baulicher Teil</t>
  </si>
  <si>
    <t>Abwasserreinigungsanlagen, elektromechanischer Teil</t>
  </si>
  <si>
    <t>Abwasserreinigungsanlagen, Schaltwarte (EMSRL)</t>
  </si>
  <si>
    <t>Schlammbehandlung, baulicher Teil</t>
  </si>
  <si>
    <t>Schlammbehandlung, maschineller Teil</t>
  </si>
  <si>
    <t>Schlammbehandlung, Gasanlage</t>
  </si>
  <si>
    <t>Schlammbehandlung, maschinelle Schlammentwässerung</t>
  </si>
  <si>
    <t>Schlammbehandlung, natürliche Schlammentwässerung</t>
  </si>
  <si>
    <t>Nutzungsdauer</t>
  </si>
  <si>
    <t>Abschreibung linear</t>
  </si>
  <si>
    <t>Nummer</t>
  </si>
  <si>
    <t>Anlagekat.-Nummer</t>
  </si>
  <si>
    <t>Abschreibung linear p.a.</t>
  </si>
  <si>
    <t>Nettoinvestition in CHF</t>
  </si>
  <si>
    <t>Basisdaten</t>
  </si>
  <si>
    <t>Degressive Abschreibung HRM1</t>
  </si>
  <si>
    <t>Input &gt; die grünen Zellen sind auszufüllen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</si>
</sst>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&quot;Jahre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/>
    </xf>
    <xf numFmtId="10" fontId="5" fillId="0" borderId="0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0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10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10" fontId="7" fillId="0" borderId="0" xfId="0" applyNumberFormat="1" applyFont="1" applyBorder="1" applyAlignment="1" applyProtection="1">
      <alignment horizontal="center" vertical="top"/>
    </xf>
    <xf numFmtId="0" fontId="0" fillId="0" borderId="0" xfId="0" applyNumberFormat="1" applyAlignment="1">
      <alignment horizontal="left"/>
    </xf>
    <xf numFmtId="0" fontId="3" fillId="2" borderId="0" xfId="0" applyFont="1" applyFill="1"/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Protection="1">
      <protection locked="0"/>
    </xf>
    <xf numFmtId="0" fontId="0" fillId="0" borderId="1" xfId="0" applyFont="1" applyBorder="1"/>
    <xf numFmtId="0" fontId="3" fillId="0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/>
    <xf numFmtId="0" fontId="7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 vertical="top"/>
    </xf>
    <xf numFmtId="10" fontId="7" fillId="0" borderId="1" xfId="0" applyNumberFormat="1" applyFont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10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10" fontId="5" fillId="0" borderId="1" xfId="0" applyNumberFormat="1" applyFont="1" applyBorder="1" applyAlignment="1" applyProtection="1">
      <alignment horizontal="center" vertical="top"/>
    </xf>
    <xf numFmtId="0" fontId="0" fillId="5" borderId="0" xfId="0" applyFill="1"/>
    <xf numFmtId="4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10" fontId="3" fillId="5" borderId="1" xfId="1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1">
    <dxf>
      <font>
        <b/>
        <i val="0"/>
        <color theme="0"/>
      </font>
      <fill>
        <patternFill patternType="solid"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ysClr val="windowText" lastClr="000000"/>
                </a:solidFill>
                <a:effectLst/>
              </a:rPr>
              <a:t>Vergleich Restbuchwerte HRM1 vs. HRM2</a:t>
            </a:r>
            <a:endParaRPr lang="de-DE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'Vergleich Restbuchwerte'!$B$1</c:f>
              <c:strCache>
                <c:ptCount val="1"/>
                <c:pt idx="0">
                  <c:v>HRM1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'Vergleich Restbuchwerte'!$A$2:$A$45</c:f>
              <c:strCache>
                <c:ptCount val="44"/>
                <c:pt idx="0">
                  <c:v>Investition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</c:strCache>
            </c:strRef>
          </c:cat>
          <c:val>
            <c:numRef>
              <c:f>'Vergleich Restbuchwerte'!$B$2:$B$45</c:f>
              <c:numCache>
                <c:formatCode>#,##0</c:formatCode>
                <c:ptCount val="44"/>
                <c:pt idx="0">
                  <c:v>1500000</c:v>
                </c:pt>
                <c:pt idx="1">
                  <c:v>1350000</c:v>
                </c:pt>
                <c:pt idx="2">
                  <c:v>1215000</c:v>
                </c:pt>
                <c:pt idx="3">
                  <c:v>1093000</c:v>
                </c:pt>
                <c:pt idx="4">
                  <c:v>983000</c:v>
                </c:pt>
                <c:pt idx="5">
                  <c:v>884000</c:v>
                </c:pt>
                <c:pt idx="6">
                  <c:v>795000</c:v>
                </c:pt>
                <c:pt idx="7">
                  <c:v>715000</c:v>
                </c:pt>
                <c:pt idx="8">
                  <c:v>643000</c:v>
                </c:pt>
                <c:pt idx="9">
                  <c:v>578000</c:v>
                </c:pt>
                <c:pt idx="10">
                  <c:v>520000</c:v>
                </c:pt>
                <c:pt idx="11">
                  <c:v>468000</c:v>
                </c:pt>
                <c:pt idx="12">
                  <c:v>421000</c:v>
                </c:pt>
                <c:pt idx="13">
                  <c:v>378000</c:v>
                </c:pt>
                <c:pt idx="14">
                  <c:v>340000</c:v>
                </c:pt>
                <c:pt idx="15">
                  <c:v>306000</c:v>
                </c:pt>
                <c:pt idx="16">
                  <c:v>275000</c:v>
                </c:pt>
                <c:pt idx="17">
                  <c:v>247000</c:v>
                </c:pt>
                <c:pt idx="18">
                  <c:v>222000</c:v>
                </c:pt>
                <c:pt idx="19">
                  <c:v>199000</c:v>
                </c:pt>
                <c:pt idx="20">
                  <c:v>179000</c:v>
                </c:pt>
                <c:pt idx="21">
                  <c:v>161000</c:v>
                </c:pt>
                <c:pt idx="22">
                  <c:v>144000</c:v>
                </c:pt>
                <c:pt idx="23">
                  <c:v>129000</c:v>
                </c:pt>
                <c:pt idx="24">
                  <c:v>116000</c:v>
                </c:pt>
                <c:pt idx="25">
                  <c:v>104000</c:v>
                </c:pt>
                <c:pt idx="26">
                  <c:v>93000</c:v>
                </c:pt>
                <c:pt idx="27">
                  <c:v>83000</c:v>
                </c:pt>
                <c:pt idx="28">
                  <c:v>74000</c:v>
                </c:pt>
                <c:pt idx="29">
                  <c:v>66000</c:v>
                </c:pt>
                <c:pt idx="30">
                  <c:v>59000</c:v>
                </c:pt>
                <c:pt idx="31">
                  <c:v>53000</c:v>
                </c:pt>
                <c:pt idx="32">
                  <c:v>47000</c:v>
                </c:pt>
                <c:pt idx="33">
                  <c:v>42000</c:v>
                </c:pt>
                <c:pt idx="34">
                  <c:v>37000</c:v>
                </c:pt>
                <c:pt idx="35">
                  <c:v>33000</c:v>
                </c:pt>
                <c:pt idx="36">
                  <c:v>29000</c:v>
                </c:pt>
                <c:pt idx="37">
                  <c:v>26000</c:v>
                </c:pt>
                <c:pt idx="38">
                  <c:v>23000</c:v>
                </c:pt>
                <c:pt idx="39">
                  <c:v>20000</c:v>
                </c:pt>
                <c:pt idx="40">
                  <c:v>18000</c:v>
                </c:pt>
                <c:pt idx="41">
                  <c:v>16000</c:v>
                </c:pt>
                <c:pt idx="42">
                  <c:v>14000</c:v>
                </c:pt>
                <c:pt idx="43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6-450A-8A1E-9B72951D0D51}"/>
            </c:ext>
          </c:extLst>
        </c:ser>
        <c:ser>
          <c:idx val="1"/>
          <c:order val="1"/>
          <c:tx>
            <c:strRef>
              <c:f>'Vergleich Restbuchwerte'!$C$1</c:f>
              <c:strCache>
                <c:ptCount val="1"/>
                <c:pt idx="0">
                  <c:v>HRM2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'Vergleich Restbuchwerte'!$A$2:$A$45</c:f>
              <c:strCache>
                <c:ptCount val="44"/>
                <c:pt idx="0">
                  <c:v>Investition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</c:strCache>
            </c:strRef>
          </c:cat>
          <c:val>
            <c:numRef>
              <c:f>'Vergleich Restbuchwerte'!$C$2:$C$45</c:f>
              <c:numCache>
                <c:formatCode>#,##0</c:formatCode>
                <c:ptCount val="44"/>
                <c:pt idx="0">
                  <c:v>1500000</c:v>
                </c:pt>
                <c:pt idx="1">
                  <c:v>1454545.4545454546</c:v>
                </c:pt>
                <c:pt idx="2">
                  <c:v>1409090.9090909092</c:v>
                </c:pt>
                <c:pt idx="3">
                  <c:v>1363636.3636363638</c:v>
                </c:pt>
                <c:pt idx="4">
                  <c:v>1318181.8181818184</c:v>
                </c:pt>
                <c:pt idx="5">
                  <c:v>1272727.2727272729</c:v>
                </c:pt>
                <c:pt idx="6">
                  <c:v>1227272.7272727275</c:v>
                </c:pt>
                <c:pt idx="7">
                  <c:v>1181818.1818181821</c:v>
                </c:pt>
                <c:pt idx="8">
                  <c:v>1136363.6363636367</c:v>
                </c:pt>
                <c:pt idx="9">
                  <c:v>1090909.0909090913</c:v>
                </c:pt>
                <c:pt idx="10">
                  <c:v>1045454.5454545459</c:v>
                </c:pt>
                <c:pt idx="11">
                  <c:v>1000000.0000000005</c:v>
                </c:pt>
                <c:pt idx="12">
                  <c:v>954545.45454545505</c:v>
                </c:pt>
                <c:pt idx="13">
                  <c:v>909090.90909090964</c:v>
                </c:pt>
                <c:pt idx="14">
                  <c:v>863636.36363636423</c:v>
                </c:pt>
                <c:pt idx="15">
                  <c:v>818181.81818181882</c:v>
                </c:pt>
                <c:pt idx="16">
                  <c:v>772727.2727272734</c:v>
                </c:pt>
                <c:pt idx="17">
                  <c:v>727272.72727272799</c:v>
                </c:pt>
                <c:pt idx="18">
                  <c:v>681818.18181818258</c:v>
                </c:pt>
                <c:pt idx="19">
                  <c:v>636363.63636363717</c:v>
                </c:pt>
                <c:pt idx="20">
                  <c:v>590909.09090909176</c:v>
                </c:pt>
                <c:pt idx="21">
                  <c:v>545454.54545454634</c:v>
                </c:pt>
                <c:pt idx="22">
                  <c:v>500000.00000000087</c:v>
                </c:pt>
                <c:pt idx="23">
                  <c:v>454545.4545454554</c:v>
                </c:pt>
                <c:pt idx="24">
                  <c:v>409090.90909090993</c:v>
                </c:pt>
                <c:pt idx="25">
                  <c:v>363636.36363636446</c:v>
                </c:pt>
                <c:pt idx="26">
                  <c:v>318181.81818181899</c:v>
                </c:pt>
                <c:pt idx="27">
                  <c:v>272727.27272727352</c:v>
                </c:pt>
                <c:pt idx="28">
                  <c:v>227272.72727272805</c:v>
                </c:pt>
                <c:pt idx="29">
                  <c:v>181818.18181818258</c:v>
                </c:pt>
                <c:pt idx="30">
                  <c:v>136363.63636363711</c:v>
                </c:pt>
                <c:pt idx="31">
                  <c:v>90909.090909091654</c:v>
                </c:pt>
                <c:pt idx="32">
                  <c:v>45454.545454546198</c:v>
                </c:pt>
                <c:pt idx="33">
                  <c:v>7.4214767664670944E-10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6-450A-8A1E-9B72951D0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916360"/>
        <c:axId val="549917672"/>
      </c:lineChart>
      <c:catAx>
        <c:axId val="54991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917672"/>
        <c:crosses val="autoZero"/>
        <c:auto val="1"/>
        <c:lblAlgn val="ctr"/>
        <c:lblOffset val="100"/>
        <c:noMultiLvlLbl val="0"/>
      </c:catAx>
      <c:valAx>
        <c:axId val="54991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91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175902795042"/>
          <c:y val="0.92640666040320774"/>
          <c:w val="0.36076468804316575"/>
          <c:h val="5.9740527003167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ysClr val="windowText" lastClr="000000"/>
                </a:solidFill>
                <a:effectLst/>
              </a:rPr>
              <a:t>Vergleich Restbuchwerte HRM1 vs. HRM2</a:t>
            </a:r>
            <a:endParaRPr lang="de-DE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'Vergleich Restbuchwerte'!$B$1</c:f>
              <c:strCache>
                <c:ptCount val="1"/>
                <c:pt idx="0">
                  <c:v>HRM1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'Vergleich Restbuchwerte'!$A$2:$A$45</c:f>
              <c:strCache>
                <c:ptCount val="44"/>
                <c:pt idx="0">
                  <c:v>Investition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</c:strCache>
            </c:strRef>
          </c:cat>
          <c:val>
            <c:numRef>
              <c:f>'Vergleich Restbuchwerte'!$B$2:$B$45</c:f>
              <c:numCache>
                <c:formatCode>#,##0</c:formatCode>
                <c:ptCount val="44"/>
                <c:pt idx="0">
                  <c:v>1500000</c:v>
                </c:pt>
                <c:pt idx="1">
                  <c:v>1350000</c:v>
                </c:pt>
                <c:pt idx="2">
                  <c:v>1215000</c:v>
                </c:pt>
                <c:pt idx="3">
                  <c:v>1093000</c:v>
                </c:pt>
                <c:pt idx="4">
                  <c:v>983000</c:v>
                </c:pt>
                <c:pt idx="5">
                  <c:v>884000</c:v>
                </c:pt>
                <c:pt idx="6">
                  <c:v>795000</c:v>
                </c:pt>
                <c:pt idx="7">
                  <c:v>715000</c:v>
                </c:pt>
                <c:pt idx="8">
                  <c:v>643000</c:v>
                </c:pt>
                <c:pt idx="9">
                  <c:v>578000</c:v>
                </c:pt>
                <c:pt idx="10">
                  <c:v>520000</c:v>
                </c:pt>
                <c:pt idx="11">
                  <c:v>468000</c:v>
                </c:pt>
                <c:pt idx="12">
                  <c:v>421000</c:v>
                </c:pt>
                <c:pt idx="13">
                  <c:v>378000</c:v>
                </c:pt>
                <c:pt idx="14">
                  <c:v>340000</c:v>
                </c:pt>
                <c:pt idx="15">
                  <c:v>306000</c:v>
                </c:pt>
                <c:pt idx="16">
                  <c:v>275000</c:v>
                </c:pt>
                <c:pt idx="17">
                  <c:v>247000</c:v>
                </c:pt>
                <c:pt idx="18">
                  <c:v>222000</c:v>
                </c:pt>
                <c:pt idx="19">
                  <c:v>199000</c:v>
                </c:pt>
                <c:pt idx="20">
                  <c:v>179000</c:v>
                </c:pt>
                <c:pt idx="21">
                  <c:v>161000</c:v>
                </c:pt>
                <c:pt idx="22">
                  <c:v>144000</c:v>
                </c:pt>
                <c:pt idx="23">
                  <c:v>129000</c:v>
                </c:pt>
                <c:pt idx="24">
                  <c:v>116000</c:v>
                </c:pt>
                <c:pt idx="25">
                  <c:v>104000</c:v>
                </c:pt>
                <c:pt idx="26">
                  <c:v>93000</c:v>
                </c:pt>
                <c:pt idx="27">
                  <c:v>83000</c:v>
                </c:pt>
                <c:pt idx="28">
                  <c:v>74000</c:v>
                </c:pt>
                <c:pt idx="29">
                  <c:v>66000</c:v>
                </c:pt>
                <c:pt idx="30">
                  <c:v>59000</c:v>
                </c:pt>
                <c:pt idx="31">
                  <c:v>53000</c:v>
                </c:pt>
                <c:pt idx="32">
                  <c:v>47000</c:v>
                </c:pt>
                <c:pt idx="33">
                  <c:v>42000</c:v>
                </c:pt>
                <c:pt idx="34">
                  <c:v>37000</c:v>
                </c:pt>
                <c:pt idx="35">
                  <c:v>33000</c:v>
                </c:pt>
                <c:pt idx="36">
                  <c:v>29000</c:v>
                </c:pt>
                <c:pt idx="37">
                  <c:v>26000</c:v>
                </c:pt>
                <c:pt idx="38">
                  <c:v>23000</c:v>
                </c:pt>
                <c:pt idx="39">
                  <c:v>20000</c:v>
                </c:pt>
                <c:pt idx="40">
                  <c:v>18000</c:v>
                </c:pt>
                <c:pt idx="41">
                  <c:v>16000</c:v>
                </c:pt>
                <c:pt idx="42">
                  <c:v>14000</c:v>
                </c:pt>
                <c:pt idx="43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8-4ADA-9307-F9C49C810CB7}"/>
            </c:ext>
          </c:extLst>
        </c:ser>
        <c:ser>
          <c:idx val="1"/>
          <c:order val="1"/>
          <c:tx>
            <c:strRef>
              <c:f>'Vergleich Restbuchwerte'!$C$1</c:f>
              <c:strCache>
                <c:ptCount val="1"/>
                <c:pt idx="0">
                  <c:v>HRM2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'Vergleich Restbuchwerte'!$A$2:$A$45</c:f>
              <c:strCache>
                <c:ptCount val="44"/>
                <c:pt idx="0">
                  <c:v>Investition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  <c:pt idx="37">
                  <c:v>2041</c:v>
                </c:pt>
                <c:pt idx="38">
                  <c:v>2042</c:v>
                </c:pt>
                <c:pt idx="39">
                  <c:v>2043</c:v>
                </c:pt>
                <c:pt idx="40">
                  <c:v>2044</c:v>
                </c:pt>
                <c:pt idx="41">
                  <c:v>2045</c:v>
                </c:pt>
                <c:pt idx="42">
                  <c:v>2046</c:v>
                </c:pt>
                <c:pt idx="43">
                  <c:v>2047</c:v>
                </c:pt>
              </c:strCache>
            </c:strRef>
          </c:cat>
          <c:val>
            <c:numRef>
              <c:f>'Vergleich Restbuchwerte'!$C$2:$C$45</c:f>
              <c:numCache>
                <c:formatCode>#,##0</c:formatCode>
                <c:ptCount val="44"/>
                <c:pt idx="0">
                  <c:v>1500000</c:v>
                </c:pt>
                <c:pt idx="1">
                  <c:v>1454545.4545454546</c:v>
                </c:pt>
                <c:pt idx="2">
                  <c:v>1409090.9090909092</c:v>
                </c:pt>
                <c:pt idx="3">
                  <c:v>1363636.3636363638</c:v>
                </c:pt>
                <c:pt idx="4">
                  <c:v>1318181.8181818184</c:v>
                </c:pt>
                <c:pt idx="5">
                  <c:v>1272727.2727272729</c:v>
                </c:pt>
                <c:pt idx="6">
                  <c:v>1227272.7272727275</c:v>
                </c:pt>
                <c:pt idx="7">
                  <c:v>1181818.1818181821</c:v>
                </c:pt>
                <c:pt idx="8">
                  <c:v>1136363.6363636367</c:v>
                </c:pt>
                <c:pt idx="9">
                  <c:v>1090909.0909090913</c:v>
                </c:pt>
                <c:pt idx="10">
                  <c:v>1045454.5454545459</c:v>
                </c:pt>
                <c:pt idx="11">
                  <c:v>1000000.0000000005</c:v>
                </c:pt>
                <c:pt idx="12">
                  <c:v>954545.45454545505</c:v>
                </c:pt>
                <c:pt idx="13">
                  <c:v>909090.90909090964</c:v>
                </c:pt>
                <c:pt idx="14">
                  <c:v>863636.36363636423</c:v>
                </c:pt>
                <c:pt idx="15">
                  <c:v>818181.81818181882</c:v>
                </c:pt>
                <c:pt idx="16">
                  <c:v>772727.2727272734</c:v>
                </c:pt>
                <c:pt idx="17">
                  <c:v>727272.72727272799</c:v>
                </c:pt>
                <c:pt idx="18">
                  <c:v>681818.18181818258</c:v>
                </c:pt>
                <c:pt idx="19">
                  <c:v>636363.63636363717</c:v>
                </c:pt>
                <c:pt idx="20">
                  <c:v>590909.09090909176</c:v>
                </c:pt>
                <c:pt idx="21">
                  <c:v>545454.54545454634</c:v>
                </c:pt>
                <c:pt idx="22">
                  <c:v>500000.00000000087</c:v>
                </c:pt>
                <c:pt idx="23">
                  <c:v>454545.4545454554</c:v>
                </c:pt>
                <c:pt idx="24">
                  <c:v>409090.90909090993</c:v>
                </c:pt>
                <c:pt idx="25">
                  <c:v>363636.36363636446</c:v>
                </c:pt>
                <c:pt idx="26">
                  <c:v>318181.81818181899</c:v>
                </c:pt>
                <c:pt idx="27">
                  <c:v>272727.27272727352</c:v>
                </c:pt>
                <c:pt idx="28">
                  <c:v>227272.72727272805</c:v>
                </c:pt>
                <c:pt idx="29">
                  <c:v>181818.18181818258</c:v>
                </c:pt>
                <c:pt idx="30">
                  <c:v>136363.63636363711</c:v>
                </c:pt>
                <c:pt idx="31">
                  <c:v>90909.090909091654</c:v>
                </c:pt>
                <c:pt idx="32">
                  <c:v>45454.545454546198</c:v>
                </c:pt>
                <c:pt idx="33">
                  <c:v>7.4214767664670944E-10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8-4ADA-9307-F9C49C810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916360"/>
        <c:axId val="549917672"/>
      </c:lineChart>
      <c:catAx>
        <c:axId val="54991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917672"/>
        <c:crosses val="autoZero"/>
        <c:auto val="1"/>
        <c:lblAlgn val="ctr"/>
        <c:lblOffset val="100"/>
        <c:noMultiLvlLbl val="0"/>
      </c:catAx>
      <c:valAx>
        <c:axId val="54991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91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175902795042"/>
          <c:y val="0.92640666040320774"/>
          <c:w val="0.36076468804316575"/>
          <c:h val="5.9740527003167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'Vergleich Restbuchwerte'!A1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publicon.ch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Basisdaten!A1"/><Relationship Id="rId1" Type="http://schemas.openxmlformats.org/officeDocument/2006/relationships/chart" Target="../charts/chart2.xml"/><Relationship Id="rId4" Type="http://schemas.openxmlformats.org/officeDocument/2006/relationships/image" Target="../media/image5.sv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publicon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209550</xdr:colOff>
      <xdr:row>6</xdr:row>
      <xdr:rowOff>47625</xdr:rowOff>
    </xdr:from>
    <xdr:to>
      <xdr:col>36</xdr:col>
      <xdr:colOff>66675</xdr:colOff>
      <xdr:row>9</xdr:row>
      <xdr:rowOff>95250</xdr:rowOff>
    </xdr:to>
    <xdr:pic>
      <xdr:nvPicPr>
        <xdr:cNvPr id="5" name="Grafik 4" descr="Zum Vergleich der Restbuchwerte HRM1 vs. HRM2" title="Vergleich Restbuchwerte HRM1-HRM2">
          <a:hlinkClick xmlns:r="http://schemas.openxmlformats.org/officeDocument/2006/relationships" r:id="rId1" tooltip="Zum Vergleich der Restbuchwerte"/>
          <a:extLst>
            <a:ext uri="{FF2B5EF4-FFF2-40B4-BE49-F238E27FC236}">
              <a16:creationId xmlns:a16="http://schemas.microsoft.com/office/drawing/2014/main" id="{D97ACEA8-60CF-408E-A447-339DC43F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81750" y="1190625"/>
          <a:ext cx="619125" cy="61912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10</xdr:row>
      <xdr:rowOff>0</xdr:rowOff>
    </xdr:from>
    <xdr:to>
      <xdr:col>1</xdr:col>
      <xdr:colOff>3781425</xdr:colOff>
      <xdr:row>32</xdr:row>
      <xdr:rowOff>125201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9DF2606-F504-4E54-97EE-2255BB5BF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0.42829</cdr:x>
      <cdr:y>0.13088</cdr:y>
    </cdr:from>
    <cdr:to>
      <cdr:x>0.53712</cdr:x>
      <cdr:y>0.17091</cdr:y>
    </cdr:to>
    <cdr:pic>
      <cdr:nvPicPr>
        <cdr:cNvPr id="6" name="Grafik 5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23351FF9-0EE0-4475-B332-2250ACB869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08959" y="560999"/>
          <a:ext cx="662942" cy="17157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0</xdr:row>
      <xdr:rowOff>23812</xdr:rowOff>
    </xdr:from>
    <xdr:to>
      <xdr:col>15</xdr:col>
      <xdr:colOff>0</xdr:colOff>
      <xdr:row>31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E65A1AE-F986-4921-8307-D7B2799557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285750</xdr:colOff>
      <xdr:row>0</xdr:row>
      <xdr:rowOff>104775</xdr:rowOff>
    </xdr:from>
    <xdr:to>
      <xdr:col>16</xdr:col>
      <xdr:colOff>95250</xdr:colOff>
      <xdr:row>3</xdr:row>
      <xdr:rowOff>104775</xdr:rowOff>
    </xdr:to>
    <xdr:pic>
      <xdr:nvPicPr>
        <xdr:cNvPr id="4" name="Grafik 3" descr="Herunterladen">
          <a:hlinkClick xmlns:r="http://schemas.openxmlformats.org/officeDocument/2006/relationships" r:id="rId2" tooltip="Zur Eingabe der Basisdaten"/>
          <a:extLst>
            <a:ext uri="{FF2B5EF4-FFF2-40B4-BE49-F238E27FC236}">
              <a16:creationId xmlns:a16="http://schemas.microsoft.com/office/drawing/2014/main" id="{D2895ABD-F901-4099-94CD-633521A37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506200" y="104775"/>
          <a:ext cx="571500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0.44862</cdr:x>
      <cdr:y>0.09755</cdr:y>
    </cdr:from>
    <cdr:to>
      <cdr:x>0.55745</cdr:x>
      <cdr:y>0.13758</cdr:y>
    </cdr:to>
    <cdr:pic>
      <cdr:nvPicPr>
        <cdr:cNvPr id="6" name="Grafik 5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23351FF9-0EE0-4475-B332-2250ACB869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756026" y="574675"/>
          <a:ext cx="911226" cy="2358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9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35.5703125" customWidth="1"/>
    <col min="2" max="2" width="57" customWidth="1"/>
    <col min="3" max="35" width="0" hidden="1" customWidth="1"/>
  </cols>
  <sheetData>
    <row r="1" spans="1:35" x14ac:dyDescent="0.25">
      <c r="A1" s="22" t="s">
        <v>68</v>
      </c>
      <c r="B1" s="46" t="s">
        <v>70</v>
      </c>
    </row>
    <row r="3" spans="1:35" x14ac:dyDescent="0.25">
      <c r="A3" s="27" t="s">
        <v>67</v>
      </c>
      <c r="B3" s="47">
        <v>1500000</v>
      </c>
    </row>
    <row r="4" spans="1:35" x14ac:dyDescent="0.25">
      <c r="A4" s="27" t="s">
        <v>4</v>
      </c>
      <c r="B4" s="48">
        <v>2005</v>
      </c>
      <c r="C4">
        <v>2018</v>
      </c>
      <c r="D4">
        <v>2017</v>
      </c>
      <c r="E4">
        <v>2016</v>
      </c>
      <c r="F4">
        <v>2015</v>
      </c>
      <c r="G4">
        <v>2014</v>
      </c>
      <c r="H4">
        <v>2013</v>
      </c>
      <c r="I4">
        <v>2012</v>
      </c>
      <c r="J4">
        <v>2011</v>
      </c>
      <c r="K4">
        <v>2010</v>
      </c>
      <c r="L4">
        <v>2009</v>
      </c>
      <c r="M4">
        <v>2008</v>
      </c>
      <c r="N4">
        <v>2007</v>
      </c>
      <c r="O4">
        <v>2006</v>
      </c>
      <c r="P4">
        <v>2005</v>
      </c>
      <c r="Q4">
        <v>2004</v>
      </c>
      <c r="R4">
        <v>2003</v>
      </c>
      <c r="S4">
        <v>2002</v>
      </c>
      <c r="T4">
        <v>2001</v>
      </c>
      <c r="U4">
        <v>2000</v>
      </c>
      <c r="V4">
        <v>1999</v>
      </c>
      <c r="W4">
        <v>1998</v>
      </c>
      <c r="X4">
        <v>1997</v>
      </c>
      <c r="Y4">
        <v>1996</v>
      </c>
      <c r="Z4">
        <v>1995</v>
      </c>
      <c r="AA4">
        <v>1994</v>
      </c>
      <c r="AB4">
        <v>1993</v>
      </c>
      <c r="AC4">
        <v>1992</v>
      </c>
      <c r="AD4">
        <v>1991</v>
      </c>
      <c r="AE4">
        <v>1990</v>
      </c>
      <c r="AF4">
        <v>1989</v>
      </c>
      <c r="AG4">
        <v>1988</v>
      </c>
      <c r="AH4">
        <v>1987</v>
      </c>
      <c r="AI4">
        <v>1986</v>
      </c>
    </row>
    <row r="5" spans="1:35" x14ac:dyDescent="0.25">
      <c r="A5" s="27" t="s">
        <v>5</v>
      </c>
      <c r="B5" s="48" t="s">
        <v>14</v>
      </c>
    </row>
    <row r="6" spans="1:35" x14ac:dyDescent="0.25">
      <c r="A6" s="27" t="s">
        <v>65</v>
      </c>
      <c r="B6" s="50">
        <f>VLOOKUP(B5,Anlagekategorien!A4:D37,2,FALSE)</f>
        <v>1040</v>
      </c>
    </row>
    <row r="7" spans="1:35" x14ac:dyDescent="0.25">
      <c r="A7" s="27" t="s">
        <v>62</v>
      </c>
      <c r="B7" s="51">
        <f>VLOOKUP(B5,Anlagekategorien!A5:D38,3,FALSE)</f>
        <v>33</v>
      </c>
    </row>
    <row r="8" spans="1:35" x14ac:dyDescent="0.25">
      <c r="A8" s="27" t="s">
        <v>66</v>
      </c>
      <c r="B8" s="52">
        <f>VLOOKUP(B5,Anlagekategorien!A5:D38,4,FALSE)</f>
        <v>3.0303030303030304E-2</v>
      </c>
    </row>
    <row r="9" spans="1:35" x14ac:dyDescent="0.25">
      <c r="A9" s="27" t="s">
        <v>69</v>
      </c>
      <c r="B9" s="49">
        <v>0.1</v>
      </c>
    </row>
  </sheetData>
  <sheetProtection algorithmName="SHA-512" hashValue="1PFO+F/MLN4vyloswFdb+Hwy7L9ucrpB5EryloME6mZ+4D/Ub1aRlZinAOSv6zdgAqHmulKzKwxs+V4Vbr77CA==" saltValue="qBlNtI5kvrwOf017PhzbIg==" spinCount="100000" sheet="1" objects="1" scenarios="1"/>
  <dataValidations count="2">
    <dataValidation type="list" allowBlank="1" showInputMessage="1" showErrorMessage="1" sqref="B5">
      <formula1>Anlagekategorien</formula1>
    </dataValidation>
    <dataValidation type="list" allowBlank="1" showInputMessage="1" showErrorMessage="1" errorTitle="Falsches Format" error="Bitte geben sie eine vierstellige Jahreszahl ein." sqref="B4">
      <formula1>$C$4:$AI$4</formula1>
    </dataValidation>
  </dataValidations>
  <pageMargins left="0.7" right="0.7" top="0.78740157499999996" bottom="0.78740157499999996" header="0.3" footer="0.3"/>
  <pageSetup paperSize="9" scale="94" orientation="portrait" horizontalDpi="0" verticalDpi="0" r:id="rId1"/>
  <headerFooter>
    <oddHeader>&amp;L&amp;"-,Fett"&amp;14Vergleich Restbuchwerte HRM1-HRM2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100"/>
  <sheetViews>
    <sheetView showGridLines="0" zoomScaleNormal="100" workbookViewId="0">
      <selection activeCell="C27" sqref="C27"/>
    </sheetView>
  </sheetViews>
  <sheetFormatPr baseColWidth="10" defaultRowHeight="15" x14ac:dyDescent="0.25"/>
  <cols>
    <col min="1" max="1" width="11.42578125" style="21"/>
    <col min="2" max="3" width="14" style="1" customWidth="1"/>
    <col min="4" max="4" width="3.140625" style="1" customWidth="1"/>
    <col min="5" max="16384" width="11.42578125" style="1"/>
  </cols>
  <sheetData>
    <row r="1" spans="1:3" x14ac:dyDescent="0.25">
      <c r="A1" s="28" t="s">
        <v>0</v>
      </c>
      <c r="B1" s="29" t="s">
        <v>1</v>
      </c>
      <c r="C1" s="30" t="s">
        <v>2</v>
      </c>
    </row>
    <row r="2" spans="1:3" x14ac:dyDescent="0.25">
      <c r="A2" s="31" t="s">
        <v>3</v>
      </c>
      <c r="B2" s="32">
        <f>Basisdaten!B3</f>
        <v>1500000</v>
      </c>
      <c r="C2" s="32">
        <f>Basisdaten!B3</f>
        <v>1500000</v>
      </c>
    </row>
    <row r="3" spans="1:3" x14ac:dyDescent="0.25">
      <c r="A3" s="31">
        <f>Basisdaten!B4</f>
        <v>2005</v>
      </c>
      <c r="B3" s="32">
        <f>IF((ROUNDDOWN((B2*(100%-Basisdaten!$B$9)),-3))&lt;0,0,(ROUNDDOWN((B2*(100%-Basisdaten!$B$9)),-3)))</f>
        <v>1350000</v>
      </c>
      <c r="C3" s="32">
        <f>IF(C2-(Basisdaten!$B$3/Basisdaten!$B$7)&lt;0,0,C2-(Basisdaten!$B$3/Basisdaten!$B$7))</f>
        <v>1454545.4545454546</v>
      </c>
    </row>
    <row r="4" spans="1:3" x14ac:dyDescent="0.25">
      <c r="A4" s="31">
        <f>A3+1</f>
        <v>2006</v>
      </c>
      <c r="B4" s="32">
        <f>IF((ROUNDDOWN((B3*(100%-Basisdaten!$B$9)),-3))&lt;0,0,(ROUNDDOWN((B3*(100%-Basisdaten!$B$9)),-3)))</f>
        <v>1215000</v>
      </c>
      <c r="C4" s="32">
        <f>IF(C3-(Basisdaten!$B$3/Basisdaten!$B$7)&lt;0,0,C3-(Basisdaten!$B$3/Basisdaten!$B$7))</f>
        <v>1409090.9090909092</v>
      </c>
    </row>
    <row r="5" spans="1:3" x14ac:dyDescent="0.25">
      <c r="A5" s="31">
        <f t="shared" ref="A5:A45" si="0">A4+1</f>
        <v>2007</v>
      </c>
      <c r="B5" s="32">
        <f>IF((ROUNDDOWN((B4*(100%-Basisdaten!$B$9)),-3))&lt;0,0,(ROUNDDOWN((B4*(100%-Basisdaten!$B$9)),-3)))</f>
        <v>1093000</v>
      </c>
      <c r="C5" s="32">
        <f>IF(C4-(Basisdaten!$B$3/Basisdaten!$B$7)&lt;0,0,C4-(Basisdaten!$B$3/Basisdaten!$B$7))</f>
        <v>1363636.3636363638</v>
      </c>
    </row>
    <row r="6" spans="1:3" x14ac:dyDescent="0.25">
      <c r="A6" s="31">
        <f t="shared" si="0"/>
        <v>2008</v>
      </c>
      <c r="B6" s="32">
        <f>IF((ROUNDDOWN((B5*(100%-Basisdaten!$B$9)),-3))&lt;0,0,(ROUNDDOWN((B5*(100%-Basisdaten!$B$9)),-3)))</f>
        <v>983000</v>
      </c>
      <c r="C6" s="32">
        <f>IF(C5-(Basisdaten!$B$3/Basisdaten!$B$7)&lt;0,0,C5-(Basisdaten!$B$3/Basisdaten!$B$7))</f>
        <v>1318181.8181818184</v>
      </c>
    </row>
    <row r="7" spans="1:3" x14ac:dyDescent="0.25">
      <c r="A7" s="31">
        <f t="shared" si="0"/>
        <v>2009</v>
      </c>
      <c r="B7" s="32">
        <f>IF((ROUNDDOWN((B6*(100%-Basisdaten!$B$9)),-3))&lt;0,0,(ROUNDDOWN((B6*(100%-Basisdaten!$B$9)),-3)))</f>
        <v>884000</v>
      </c>
      <c r="C7" s="32">
        <f>IF(C6-(Basisdaten!$B$3/Basisdaten!$B$7)&lt;0,0,C6-(Basisdaten!$B$3/Basisdaten!$B$7))</f>
        <v>1272727.2727272729</v>
      </c>
    </row>
    <row r="8" spans="1:3" x14ac:dyDescent="0.25">
      <c r="A8" s="31">
        <f t="shared" si="0"/>
        <v>2010</v>
      </c>
      <c r="B8" s="32">
        <f>IF((ROUNDDOWN((B7*(100%-Basisdaten!$B$9)),-3))&lt;0,0,(ROUNDDOWN((B7*(100%-Basisdaten!$B$9)),-3)))</f>
        <v>795000</v>
      </c>
      <c r="C8" s="32">
        <f>IF(C7-(Basisdaten!$B$3/Basisdaten!$B$7)&lt;0,0,C7-(Basisdaten!$B$3/Basisdaten!$B$7))</f>
        <v>1227272.7272727275</v>
      </c>
    </row>
    <row r="9" spans="1:3" x14ac:dyDescent="0.25">
      <c r="A9" s="31">
        <f t="shared" si="0"/>
        <v>2011</v>
      </c>
      <c r="B9" s="32">
        <f>IF((ROUNDDOWN((B8*(100%-Basisdaten!$B$9)),-3))&lt;0,0,(ROUNDDOWN((B8*(100%-Basisdaten!$B$9)),-3)))</f>
        <v>715000</v>
      </c>
      <c r="C9" s="32">
        <f>IF(C8-(Basisdaten!$B$3/Basisdaten!$B$7)&lt;0,0,C8-(Basisdaten!$B$3/Basisdaten!$B$7))</f>
        <v>1181818.1818181821</v>
      </c>
    </row>
    <row r="10" spans="1:3" x14ac:dyDescent="0.25">
      <c r="A10" s="31">
        <f t="shared" si="0"/>
        <v>2012</v>
      </c>
      <c r="B10" s="32">
        <f>IF((ROUNDDOWN((B9*(100%-Basisdaten!$B$9)),-3))&lt;0,0,(ROUNDDOWN((B9*(100%-Basisdaten!$B$9)),-3)))</f>
        <v>643000</v>
      </c>
      <c r="C10" s="32">
        <f>IF(C9-(Basisdaten!$B$3/Basisdaten!$B$7)&lt;0,0,C9-(Basisdaten!$B$3/Basisdaten!$B$7))</f>
        <v>1136363.6363636367</v>
      </c>
    </row>
    <row r="11" spans="1:3" x14ac:dyDescent="0.25">
      <c r="A11" s="31">
        <f t="shared" si="0"/>
        <v>2013</v>
      </c>
      <c r="B11" s="32">
        <f>IF((ROUNDDOWN((B10*(100%-Basisdaten!$B$9)),-3))&lt;0,0,(ROUNDDOWN((B10*(100%-Basisdaten!$B$9)),-3)))</f>
        <v>578000</v>
      </c>
      <c r="C11" s="32">
        <f>IF(C10-(Basisdaten!$B$3/Basisdaten!$B$7)&lt;0,0,C10-(Basisdaten!$B$3/Basisdaten!$B$7))</f>
        <v>1090909.0909090913</v>
      </c>
    </row>
    <row r="12" spans="1:3" x14ac:dyDescent="0.25">
      <c r="A12" s="31">
        <f t="shared" si="0"/>
        <v>2014</v>
      </c>
      <c r="B12" s="32">
        <f>IF((ROUNDDOWN((B11*(100%-Basisdaten!$B$9)),-3))&lt;0,0,(ROUNDDOWN((B11*(100%-Basisdaten!$B$9)),-3)))</f>
        <v>520000</v>
      </c>
      <c r="C12" s="32">
        <f>IF(C11-(Basisdaten!$B$3/Basisdaten!$B$7)&lt;0,0,C11-(Basisdaten!$B$3/Basisdaten!$B$7))</f>
        <v>1045454.5454545459</v>
      </c>
    </row>
    <row r="13" spans="1:3" x14ac:dyDescent="0.25">
      <c r="A13" s="31">
        <f t="shared" si="0"/>
        <v>2015</v>
      </c>
      <c r="B13" s="32">
        <f>IF((ROUNDDOWN((B12*(100%-Basisdaten!$B$9)),-3))&lt;0,0,(ROUNDDOWN((B12*(100%-Basisdaten!$B$9)),-3)))</f>
        <v>468000</v>
      </c>
      <c r="C13" s="32">
        <f>IF(C12-(Basisdaten!$B$3/Basisdaten!$B$7)&lt;0,0,C12-(Basisdaten!$B$3/Basisdaten!$B$7))</f>
        <v>1000000.0000000005</v>
      </c>
    </row>
    <row r="14" spans="1:3" x14ac:dyDescent="0.25">
      <c r="A14" s="31">
        <f t="shared" si="0"/>
        <v>2016</v>
      </c>
      <c r="B14" s="32">
        <f>IF((ROUNDDOWN((B13*(100%-Basisdaten!$B$9)),-3))&lt;0,0,(ROUNDDOWN((B13*(100%-Basisdaten!$B$9)),-3)))</f>
        <v>421000</v>
      </c>
      <c r="C14" s="32">
        <f>IF(C13-(Basisdaten!$B$3/Basisdaten!$B$7)&lt;0,0,C13-(Basisdaten!$B$3/Basisdaten!$B$7))</f>
        <v>954545.45454545505</v>
      </c>
    </row>
    <row r="15" spans="1:3" x14ac:dyDescent="0.25">
      <c r="A15" s="31">
        <f t="shared" si="0"/>
        <v>2017</v>
      </c>
      <c r="B15" s="32">
        <f>IF((ROUNDDOWN((B14*(100%-Basisdaten!$B$9)),-3))&lt;0,0,(ROUNDDOWN((B14*(100%-Basisdaten!$B$9)),-3)))</f>
        <v>378000</v>
      </c>
      <c r="C15" s="32">
        <f>IF(C14-(Basisdaten!$B$3/Basisdaten!$B$7)&lt;0,0,C14-(Basisdaten!$B$3/Basisdaten!$B$7))</f>
        <v>909090.90909090964</v>
      </c>
    </row>
    <row r="16" spans="1:3" x14ac:dyDescent="0.25">
      <c r="A16" s="31">
        <f t="shared" si="0"/>
        <v>2018</v>
      </c>
      <c r="B16" s="32">
        <f>IF((ROUNDDOWN((B15*(100%-Basisdaten!$B$9)),-3))&lt;0,0,(ROUNDDOWN((B15*(100%-Basisdaten!$B$9)),-3)))</f>
        <v>340000</v>
      </c>
      <c r="C16" s="32">
        <f>IF(C15-(Basisdaten!$B$3/Basisdaten!$B$7)&lt;0,0,C15-(Basisdaten!$B$3/Basisdaten!$B$7))</f>
        <v>863636.36363636423</v>
      </c>
    </row>
    <row r="17" spans="1:3" x14ac:dyDescent="0.25">
      <c r="A17" s="31">
        <f t="shared" si="0"/>
        <v>2019</v>
      </c>
      <c r="B17" s="32">
        <f>IF((ROUNDDOWN((B16*(100%-Basisdaten!$B$9)),-3))&lt;0,0,(ROUNDDOWN((B16*(100%-Basisdaten!$B$9)),-3)))</f>
        <v>306000</v>
      </c>
      <c r="C17" s="32">
        <f>IF(C16-(Basisdaten!$B$3/Basisdaten!$B$7)&lt;0,0,C16-(Basisdaten!$B$3/Basisdaten!$B$7))</f>
        <v>818181.81818181882</v>
      </c>
    </row>
    <row r="18" spans="1:3" x14ac:dyDescent="0.25">
      <c r="A18" s="31">
        <f t="shared" si="0"/>
        <v>2020</v>
      </c>
      <c r="B18" s="32">
        <f>IF((ROUNDDOWN((B17*(100%-Basisdaten!$B$9)),-3))&lt;0,0,(ROUNDDOWN((B17*(100%-Basisdaten!$B$9)),-3)))</f>
        <v>275000</v>
      </c>
      <c r="C18" s="32">
        <f>IF(C17-(Basisdaten!$B$3/Basisdaten!$B$7)&lt;0,0,C17-(Basisdaten!$B$3/Basisdaten!$B$7))</f>
        <v>772727.2727272734</v>
      </c>
    </row>
    <row r="19" spans="1:3" x14ac:dyDescent="0.25">
      <c r="A19" s="31">
        <f t="shared" si="0"/>
        <v>2021</v>
      </c>
      <c r="B19" s="32">
        <f>IF((ROUNDDOWN((B18*(100%-Basisdaten!$B$9)),-3))&lt;0,0,(ROUNDDOWN((B18*(100%-Basisdaten!$B$9)),-3)))</f>
        <v>247000</v>
      </c>
      <c r="C19" s="32">
        <f>IF(C18-(Basisdaten!$B$3/Basisdaten!$B$7)&lt;0,0,C18-(Basisdaten!$B$3/Basisdaten!$B$7))</f>
        <v>727272.72727272799</v>
      </c>
    </row>
    <row r="20" spans="1:3" x14ac:dyDescent="0.25">
      <c r="A20" s="31">
        <f t="shared" si="0"/>
        <v>2022</v>
      </c>
      <c r="B20" s="32">
        <f>IF((ROUNDDOWN((B19*(100%-Basisdaten!$B$9)),-3))&lt;0,0,(ROUNDDOWN((B19*(100%-Basisdaten!$B$9)),-3)))</f>
        <v>222000</v>
      </c>
      <c r="C20" s="32">
        <f>IF(C19-(Basisdaten!$B$3/Basisdaten!$B$7)&lt;0,0,C19-(Basisdaten!$B$3/Basisdaten!$B$7))</f>
        <v>681818.18181818258</v>
      </c>
    </row>
    <row r="21" spans="1:3" x14ac:dyDescent="0.25">
      <c r="A21" s="31">
        <f t="shared" si="0"/>
        <v>2023</v>
      </c>
      <c r="B21" s="32">
        <f>IF((ROUNDDOWN((B20*(100%-Basisdaten!$B$9)),-3))&lt;0,0,(ROUNDDOWN((B20*(100%-Basisdaten!$B$9)),-3)))</f>
        <v>199000</v>
      </c>
      <c r="C21" s="32">
        <f>IF(C20-(Basisdaten!$B$3/Basisdaten!$B$7)&lt;0,0,C20-(Basisdaten!$B$3/Basisdaten!$B$7))</f>
        <v>636363.63636363717</v>
      </c>
    </row>
    <row r="22" spans="1:3" x14ac:dyDescent="0.25">
      <c r="A22" s="31">
        <f t="shared" si="0"/>
        <v>2024</v>
      </c>
      <c r="B22" s="32">
        <f>IF((ROUNDDOWN((B21*(100%-Basisdaten!$B$9)),-3))&lt;0,0,(ROUNDDOWN((B21*(100%-Basisdaten!$B$9)),-3)))</f>
        <v>179000</v>
      </c>
      <c r="C22" s="32">
        <f>IF(C21-(Basisdaten!$B$3/Basisdaten!$B$7)&lt;0,0,C21-(Basisdaten!$B$3/Basisdaten!$B$7))</f>
        <v>590909.09090909176</v>
      </c>
    </row>
    <row r="23" spans="1:3" x14ac:dyDescent="0.25">
      <c r="A23" s="31">
        <f t="shared" si="0"/>
        <v>2025</v>
      </c>
      <c r="B23" s="32">
        <f>IF((ROUNDDOWN((B22*(100%-Basisdaten!$B$9)),-3))&lt;0,0,(ROUNDDOWN((B22*(100%-Basisdaten!$B$9)),-3)))</f>
        <v>161000</v>
      </c>
      <c r="C23" s="32">
        <f>IF(C22-(Basisdaten!$B$3/Basisdaten!$B$7)&lt;0,0,C22-(Basisdaten!$B$3/Basisdaten!$B$7))</f>
        <v>545454.54545454634</v>
      </c>
    </row>
    <row r="24" spans="1:3" x14ac:dyDescent="0.25">
      <c r="A24" s="31">
        <f t="shared" si="0"/>
        <v>2026</v>
      </c>
      <c r="B24" s="32">
        <f>IF((ROUNDDOWN((B23*(100%-Basisdaten!$B$9)),-3))&lt;0,0,(ROUNDDOWN((B23*(100%-Basisdaten!$B$9)),-3)))</f>
        <v>144000</v>
      </c>
      <c r="C24" s="32">
        <f>IF(C23-(Basisdaten!$B$3/Basisdaten!$B$7)&lt;0,0,C23-(Basisdaten!$B$3/Basisdaten!$B$7))</f>
        <v>500000.00000000087</v>
      </c>
    </row>
    <row r="25" spans="1:3" x14ac:dyDescent="0.25">
      <c r="A25" s="31">
        <f t="shared" si="0"/>
        <v>2027</v>
      </c>
      <c r="B25" s="32">
        <f>IF((ROUNDDOWN((B24*(100%-Basisdaten!$B$9)),-3))&lt;0,0,(ROUNDDOWN((B24*(100%-Basisdaten!$B$9)),-3)))</f>
        <v>129000</v>
      </c>
      <c r="C25" s="32">
        <f>IF(C24-(Basisdaten!$B$3/Basisdaten!$B$7)&lt;0,0,C24-(Basisdaten!$B$3/Basisdaten!$B$7))</f>
        <v>454545.4545454554</v>
      </c>
    </row>
    <row r="26" spans="1:3" x14ac:dyDescent="0.25">
      <c r="A26" s="31">
        <f t="shared" si="0"/>
        <v>2028</v>
      </c>
      <c r="B26" s="32">
        <f>IF((ROUNDDOWN((B25*(100%-Basisdaten!$B$9)),-3))&lt;0,0,(ROUNDDOWN((B25*(100%-Basisdaten!$B$9)),-3)))</f>
        <v>116000</v>
      </c>
      <c r="C26" s="32">
        <f>IF(C25-(Basisdaten!$B$3/Basisdaten!$B$7)&lt;0,0,C25-(Basisdaten!$B$3/Basisdaten!$B$7))</f>
        <v>409090.90909090993</v>
      </c>
    </row>
    <row r="27" spans="1:3" x14ac:dyDescent="0.25">
      <c r="A27" s="31">
        <f t="shared" si="0"/>
        <v>2029</v>
      </c>
      <c r="B27" s="32">
        <f>IF((ROUNDDOWN((B26*(100%-Basisdaten!$B$9)),-3))&lt;0,0,(ROUNDDOWN((B26*(100%-Basisdaten!$B$9)),-3)))</f>
        <v>104000</v>
      </c>
      <c r="C27" s="32">
        <f>IF(C26-(Basisdaten!$B$3/Basisdaten!$B$7)&lt;0,0,C26-(Basisdaten!$B$3/Basisdaten!$B$7))</f>
        <v>363636.36363636446</v>
      </c>
    </row>
    <row r="28" spans="1:3" x14ac:dyDescent="0.25">
      <c r="A28" s="31">
        <f t="shared" si="0"/>
        <v>2030</v>
      </c>
      <c r="B28" s="32">
        <f>IF((ROUNDDOWN((B27*(100%-Basisdaten!$B$9)),-3))&lt;0,0,(ROUNDDOWN((B27*(100%-Basisdaten!$B$9)),-3)))</f>
        <v>93000</v>
      </c>
      <c r="C28" s="32">
        <f>IF(C27-(Basisdaten!$B$3/Basisdaten!$B$7)&lt;0,0,C27-(Basisdaten!$B$3/Basisdaten!$B$7))</f>
        <v>318181.81818181899</v>
      </c>
    </row>
    <row r="29" spans="1:3" x14ac:dyDescent="0.25">
      <c r="A29" s="31">
        <f t="shared" si="0"/>
        <v>2031</v>
      </c>
      <c r="B29" s="32">
        <f>IF((ROUNDDOWN((B28*(100%-Basisdaten!$B$9)),-3))&lt;0,0,(ROUNDDOWN((B28*(100%-Basisdaten!$B$9)),-3)))</f>
        <v>83000</v>
      </c>
      <c r="C29" s="32">
        <f>IF(C28-(Basisdaten!$B$3/Basisdaten!$B$7)&lt;0,0,C28-(Basisdaten!$B$3/Basisdaten!$B$7))</f>
        <v>272727.27272727352</v>
      </c>
    </row>
    <row r="30" spans="1:3" x14ac:dyDescent="0.25">
      <c r="A30" s="31">
        <f t="shared" si="0"/>
        <v>2032</v>
      </c>
      <c r="B30" s="32">
        <f>IF((ROUNDDOWN((B29*(100%-Basisdaten!$B$9)),-3))&lt;0,0,(ROUNDDOWN((B29*(100%-Basisdaten!$B$9)),-3)))</f>
        <v>74000</v>
      </c>
      <c r="C30" s="32">
        <f>IF(C29-(Basisdaten!$B$3/Basisdaten!$B$7)&lt;0,0,C29-(Basisdaten!$B$3/Basisdaten!$B$7))</f>
        <v>227272.72727272805</v>
      </c>
    </row>
    <row r="31" spans="1:3" x14ac:dyDescent="0.25">
      <c r="A31" s="31">
        <f t="shared" si="0"/>
        <v>2033</v>
      </c>
      <c r="B31" s="32">
        <f>IF((ROUNDDOWN((B30*(100%-Basisdaten!$B$9)),-3))&lt;0,0,(ROUNDDOWN((B30*(100%-Basisdaten!$B$9)),-3)))</f>
        <v>66000</v>
      </c>
      <c r="C31" s="32">
        <f>IF(C30-(Basisdaten!$B$3/Basisdaten!$B$7)&lt;0,0,C30-(Basisdaten!$B$3/Basisdaten!$B$7))</f>
        <v>181818.18181818258</v>
      </c>
    </row>
    <row r="32" spans="1:3" x14ac:dyDescent="0.25">
      <c r="A32" s="31">
        <f t="shared" si="0"/>
        <v>2034</v>
      </c>
      <c r="B32" s="32">
        <f>IF((ROUNDDOWN((B31*(100%-Basisdaten!$B$9)),-3))&lt;0,0,(ROUNDDOWN((B31*(100%-Basisdaten!$B$9)),-3)))</f>
        <v>59000</v>
      </c>
      <c r="C32" s="32">
        <f>IF(C31-(Basisdaten!$B$3/Basisdaten!$B$7)&lt;0,0,C31-(Basisdaten!$B$3/Basisdaten!$B$7))</f>
        <v>136363.63636363711</v>
      </c>
    </row>
    <row r="33" spans="1:3" x14ac:dyDescent="0.25">
      <c r="A33" s="31">
        <f t="shared" si="0"/>
        <v>2035</v>
      </c>
      <c r="B33" s="32">
        <f>IF((ROUNDDOWN((B32*(100%-Basisdaten!$B$9)),-3))&lt;0,0,(ROUNDDOWN((B32*(100%-Basisdaten!$B$9)),-3)))</f>
        <v>53000</v>
      </c>
      <c r="C33" s="32">
        <f>IF(C32-(Basisdaten!$B$3/Basisdaten!$B$7)&lt;0,0,C32-(Basisdaten!$B$3/Basisdaten!$B$7))</f>
        <v>90909.090909091654</v>
      </c>
    </row>
    <row r="34" spans="1:3" x14ac:dyDescent="0.25">
      <c r="A34" s="31">
        <f t="shared" si="0"/>
        <v>2036</v>
      </c>
      <c r="B34" s="32">
        <f>IF((ROUNDDOWN((B33*(100%-Basisdaten!$B$9)),-3))&lt;0,0,(ROUNDDOWN((B33*(100%-Basisdaten!$B$9)),-3)))</f>
        <v>47000</v>
      </c>
      <c r="C34" s="32">
        <f>IF(C33-(Basisdaten!$B$3/Basisdaten!$B$7)&lt;0,0,C33-(Basisdaten!$B$3/Basisdaten!$B$7))</f>
        <v>45454.545454546198</v>
      </c>
    </row>
    <row r="35" spans="1:3" x14ac:dyDescent="0.25">
      <c r="A35" s="31">
        <f t="shared" si="0"/>
        <v>2037</v>
      </c>
      <c r="B35" s="32">
        <f>IF((ROUNDDOWN((B34*(100%-Basisdaten!$B$9)),-3))&lt;0,0,(ROUNDDOWN((B34*(100%-Basisdaten!$B$9)),-3)))</f>
        <v>42000</v>
      </c>
      <c r="C35" s="32">
        <f>IF(C34-(Basisdaten!$B$3/Basisdaten!$B$7)&lt;0,0,C34-(Basisdaten!$B$3/Basisdaten!$B$7))</f>
        <v>7.4214767664670944E-10</v>
      </c>
    </row>
    <row r="36" spans="1:3" x14ac:dyDescent="0.25">
      <c r="A36" s="31">
        <f t="shared" si="0"/>
        <v>2038</v>
      </c>
      <c r="B36" s="32">
        <f>IF((ROUNDDOWN((B35*(100%-Basisdaten!$B$9)),-3))&lt;0,0,(ROUNDDOWN((B35*(100%-Basisdaten!$B$9)),-3)))</f>
        <v>37000</v>
      </c>
      <c r="C36" s="32">
        <f>IF(C35-(Basisdaten!$B$3/Basisdaten!$B$7)&lt;0,0,C35-(Basisdaten!$B$3/Basisdaten!$B$7))</f>
        <v>0</v>
      </c>
    </row>
    <row r="37" spans="1:3" x14ac:dyDescent="0.25">
      <c r="A37" s="31">
        <f t="shared" si="0"/>
        <v>2039</v>
      </c>
      <c r="B37" s="32">
        <f>IF((ROUNDDOWN((B36*(100%-Basisdaten!$B$9)),-3))&lt;0,0,(ROUNDDOWN((B36*(100%-Basisdaten!$B$9)),-3)))</f>
        <v>33000</v>
      </c>
      <c r="C37" s="32">
        <f>IF(C36-(Basisdaten!$B$3/Basisdaten!$B$7)&lt;0,0,C36-(Basisdaten!$B$3/Basisdaten!$B$7))</f>
        <v>0</v>
      </c>
    </row>
    <row r="38" spans="1:3" x14ac:dyDescent="0.25">
      <c r="A38" s="31">
        <f t="shared" si="0"/>
        <v>2040</v>
      </c>
      <c r="B38" s="32">
        <f>IF((ROUNDDOWN((B37*(100%-Basisdaten!$B$9)),-3))&lt;0,0,(ROUNDDOWN((B37*(100%-Basisdaten!$B$9)),-3)))</f>
        <v>29000</v>
      </c>
      <c r="C38" s="32">
        <f>IF(C37-(Basisdaten!$B$3/Basisdaten!$B$7)&lt;0,0,C37-(Basisdaten!$B$3/Basisdaten!$B$7))</f>
        <v>0</v>
      </c>
    </row>
    <row r="39" spans="1:3" x14ac:dyDescent="0.25">
      <c r="A39" s="31">
        <f t="shared" si="0"/>
        <v>2041</v>
      </c>
      <c r="B39" s="32">
        <f>IF((ROUNDDOWN((B38*(100%-Basisdaten!$B$9)),-3))&lt;0,0,(ROUNDDOWN((B38*(100%-Basisdaten!$B$9)),-3)))</f>
        <v>26000</v>
      </c>
      <c r="C39" s="32">
        <f>IF(C38-(Basisdaten!$B$3/Basisdaten!$B$7)&lt;0,0,C38-(Basisdaten!$B$3/Basisdaten!$B$7))</f>
        <v>0</v>
      </c>
    </row>
    <row r="40" spans="1:3" x14ac:dyDescent="0.25">
      <c r="A40" s="31">
        <f t="shared" si="0"/>
        <v>2042</v>
      </c>
      <c r="B40" s="32">
        <f>IF((ROUNDDOWN((B39*(100%-Basisdaten!$B$9)),-3))&lt;0,0,(ROUNDDOWN((B39*(100%-Basisdaten!$B$9)),-3)))</f>
        <v>23000</v>
      </c>
      <c r="C40" s="32">
        <f>IF(C39-(Basisdaten!$B$3/Basisdaten!$B$7)&lt;0,0,C39-(Basisdaten!$B$3/Basisdaten!$B$7))</f>
        <v>0</v>
      </c>
    </row>
    <row r="41" spans="1:3" x14ac:dyDescent="0.25">
      <c r="A41" s="31">
        <f t="shared" si="0"/>
        <v>2043</v>
      </c>
      <c r="B41" s="32">
        <f>IF((ROUNDDOWN((B40*(100%-Basisdaten!$B$9)),-3))&lt;0,0,(ROUNDDOWN((B40*(100%-Basisdaten!$B$9)),-3)))</f>
        <v>20000</v>
      </c>
      <c r="C41" s="32">
        <f>IF(C40-(Basisdaten!$B$3/Basisdaten!$B$7)&lt;0,0,C40-(Basisdaten!$B$3/Basisdaten!$B$7))</f>
        <v>0</v>
      </c>
    </row>
    <row r="42" spans="1:3" x14ac:dyDescent="0.25">
      <c r="A42" s="31">
        <f t="shared" si="0"/>
        <v>2044</v>
      </c>
      <c r="B42" s="32">
        <f>IF((ROUNDDOWN((B41*(100%-Basisdaten!$B$9)),-3))&lt;0,0,(ROUNDDOWN((B41*(100%-Basisdaten!$B$9)),-3)))</f>
        <v>18000</v>
      </c>
      <c r="C42" s="32">
        <f>IF(C41-(Basisdaten!$B$3/Basisdaten!$B$7)&lt;0,0,C41-(Basisdaten!$B$3/Basisdaten!$B$7))</f>
        <v>0</v>
      </c>
    </row>
    <row r="43" spans="1:3" x14ac:dyDescent="0.25">
      <c r="A43" s="31">
        <f t="shared" si="0"/>
        <v>2045</v>
      </c>
      <c r="B43" s="32">
        <f>IF((ROUNDDOWN((B42*(100%-Basisdaten!$B$9)),-3))&lt;0,0,(ROUNDDOWN((B42*(100%-Basisdaten!$B$9)),-3)))</f>
        <v>16000</v>
      </c>
      <c r="C43" s="32">
        <f>IF(C42-(Basisdaten!$B$3/Basisdaten!$B$7)&lt;0,0,C42-(Basisdaten!$B$3/Basisdaten!$B$7))</f>
        <v>0</v>
      </c>
    </row>
    <row r="44" spans="1:3" x14ac:dyDescent="0.25">
      <c r="A44" s="31">
        <f t="shared" si="0"/>
        <v>2046</v>
      </c>
      <c r="B44" s="32">
        <f>IF((ROUNDDOWN((B43*(100%-Basisdaten!$B$9)),-3))&lt;0,0,(ROUNDDOWN((B43*(100%-Basisdaten!$B$9)),-3)))</f>
        <v>14000</v>
      </c>
      <c r="C44" s="32">
        <f>IF(C43-(Basisdaten!$B$3/Basisdaten!$B$7)&lt;0,0,C43-(Basisdaten!$B$3/Basisdaten!$B$7))</f>
        <v>0</v>
      </c>
    </row>
    <row r="45" spans="1:3" x14ac:dyDescent="0.25">
      <c r="A45" s="31">
        <f t="shared" si="0"/>
        <v>2047</v>
      </c>
      <c r="B45" s="32">
        <f>IF((ROUNDDOWN((B44*(100%-Basisdaten!$B$9)),-3))&lt;0,0,(ROUNDDOWN((B44*(100%-Basisdaten!$B$9)),-3)))</f>
        <v>12000</v>
      </c>
      <c r="C45" s="32">
        <f>IF(C44-(Basisdaten!$B$3/Basisdaten!$B$7)&lt;0,0,C44-(Basisdaten!$B$3/Basisdaten!$B$7))</f>
        <v>0</v>
      </c>
    </row>
    <row r="46" spans="1:3" x14ac:dyDescent="0.25">
      <c r="A46" s="25"/>
      <c r="B46" s="26"/>
      <c r="C46" s="26"/>
    </row>
    <row r="47" spans="1:3" x14ac:dyDescent="0.25">
      <c r="A47" s="25"/>
      <c r="B47" s="26"/>
      <c r="C47" s="26"/>
    </row>
    <row r="48" spans="1:3" x14ac:dyDescent="0.25">
      <c r="A48" s="23"/>
      <c r="B48" s="24"/>
      <c r="C48" s="24"/>
    </row>
    <row r="49" spans="1:3" x14ac:dyDescent="0.25">
      <c r="A49" s="23"/>
      <c r="B49" s="24"/>
      <c r="C49" s="24"/>
    </row>
    <row r="50" spans="1:3" x14ac:dyDescent="0.25">
      <c r="A50" s="23"/>
      <c r="B50" s="24"/>
      <c r="C50" s="24"/>
    </row>
    <row r="51" spans="1:3" x14ac:dyDescent="0.25">
      <c r="A51" s="23"/>
      <c r="B51" s="24"/>
      <c r="C51" s="24"/>
    </row>
    <row r="52" spans="1:3" x14ac:dyDescent="0.25">
      <c r="A52" s="23"/>
      <c r="B52" s="24"/>
      <c r="C52" s="24"/>
    </row>
    <row r="53" spans="1:3" x14ac:dyDescent="0.25">
      <c r="A53" s="23"/>
      <c r="B53" s="24"/>
      <c r="C53" s="24"/>
    </row>
    <row r="54" spans="1:3" x14ac:dyDescent="0.25">
      <c r="A54" s="23"/>
      <c r="B54" s="24"/>
      <c r="C54" s="24"/>
    </row>
    <row r="55" spans="1:3" x14ac:dyDescent="0.25">
      <c r="A55" s="23"/>
      <c r="B55" s="24"/>
      <c r="C55" s="24"/>
    </row>
    <row r="56" spans="1:3" x14ac:dyDescent="0.25">
      <c r="A56" s="23"/>
      <c r="B56" s="24"/>
      <c r="C56" s="24"/>
    </row>
    <row r="57" spans="1:3" x14ac:dyDescent="0.25">
      <c r="A57" s="23"/>
      <c r="B57" s="24"/>
      <c r="C57" s="24"/>
    </row>
    <row r="58" spans="1:3" x14ac:dyDescent="0.25">
      <c r="A58" s="23"/>
      <c r="B58" s="24"/>
      <c r="C58" s="24"/>
    </row>
    <row r="59" spans="1:3" x14ac:dyDescent="0.25">
      <c r="A59" s="23"/>
      <c r="B59" s="24"/>
      <c r="C59" s="24"/>
    </row>
    <row r="60" spans="1:3" x14ac:dyDescent="0.25">
      <c r="A60" s="23"/>
      <c r="B60" s="24"/>
      <c r="C60" s="24"/>
    </row>
    <row r="61" spans="1:3" x14ac:dyDescent="0.25">
      <c r="A61" s="23"/>
      <c r="B61" s="24"/>
      <c r="C61" s="24"/>
    </row>
    <row r="62" spans="1:3" x14ac:dyDescent="0.25">
      <c r="A62" s="23"/>
      <c r="B62" s="24"/>
      <c r="C62" s="24"/>
    </row>
    <row r="63" spans="1:3" x14ac:dyDescent="0.25">
      <c r="A63" s="23"/>
      <c r="B63" s="24"/>
      <c r="C63" s="24"/>
    </row>
    <row r="64" spans="1:3" x14ac:dyDescent="0.25">
      <c r="A64" s="23"/>
      <c r="B64" s="24"/>
      <c r="C64" s="24"/>
    </row>
    <row r="65" spans="1:3" x14ac:dyDescent="0.25">
      <c r="A65" s="23"/>
      <c r="B65" s="24"/>
      <c r="C65" s="24"/>
    </row>
    <row r="66" spans="1:3" x14ac:dyDescent="0.25">
      <c r="A66" s="23"/>
      <c r="B66" s="24"/>
      <c r="C66" s="24"/>
    </row>
    <row r="67" spans="1:3" x14ac:dyDescent="0.25">
      <c r="A67" s="23"/>
      <c r="B67" s="24"/>
      <c r="C67" s="24"/>
    </row>
    <row r="68" spans="1:3" x14ac:dyDescent="0.25">
      <c r="A68" s="23"/>
      <c r="B68" s="24"/>
      <c r="C68" s="24"/>
    </row>
    <row r="69" spans="1:3" x14ac:dyDescent="0.25">
      <c r="A69" s="23"/>
      <c r="B69" s="24"/>
      <c r="C69" s="24"/>
    </row>
    <row r="70" spans="1:3" x14ac:dyDescent="0.25">
      <c r="A70" s="23"/>
      <c r="B70" s="24"/>
      <c r="C70" s="24"/>
    </row>
    <row r="71" spans="1:3" x14ac:dyDescent="0.25">
      <c r="A71" s="23"/>
      <c r="B71" s="24"/>
      <c r="C71" s="24"/>
    </row>
    <row r="72" spans="1:3" x14ac:dyDescent="0.25">
      <c r="A72" s="23"/>
      <c r="B72" s="24"/>
      <c r="C72" s="24"/>
    </row>
    <row r="73" spans="1:3" x14ac:dyDescent="0.25">
      <c r="A73" s="23"/>
      <c r="B73" s="24"/>
      <c r="C73" s="24"/>
    </row>
    <row r="74" spans="1:3" x14ac:dyDescent="0.25">
      <c r="A74" s="23"/>
      <c r="B74" s="24"/>
      <c r="C74" s="24"/>
    </row>
    <row r="75" spans="1:3" x14ac:dyDescent="0.25">
      <c r="A75" s="23"/>
      <c r="B75" s="24"/>
      <c r="C75" s="24"/>
    </row>
    <row r="76" spans="1:3" x14ac:dyDescent="0.25">
      <c r="A76" s="23"/>
      <c r="B76" s="24"/>
      <c r="C76" s="24"/>
    </row>
    <row r="77" spans="1:3" x14ac:dyDescent="0.25">
      <c r="A77" s="23"/>
      <c r="B77" s="24"/>
      <c r="C77" s="24"/>
    </row>
    <row r="78" spans="1:3" x14ac:dyDescent="0.25">
      <c r="A78" s="23"/>
      <c r="B78" s="24"/>
      <c r="C78" s="24"/>
    </row>
    <row r="79" spans="1:3" x14ac:dyDescent="0.25">
      <c r="A79" s="23"/>
      <c r="B79" s="24"/>
      <c r="C79" s="24"/>
    </row>
    <row r="80" spans="1:3" x14ac:dyDescent="0.25">
      <c r="A80" s="23"/>
      <c r="B80" s="24"/>
      <c r="C80" s="24"/>
    </row>
    <row r="81" spans="1:3" x14ac:dyDescent="0.25">
      <c r="A81" s="23"/>
      <c r="B81" s="24"/>
      <c r="C81" s="24"/>
    </row>
    <row r="82" spans="1:3" x14ac:dyDescent="0.25">
      <c r="A82" s="23"/>
      <c r="B82" s="24"/>
      <c r="C82" s="24"/>
    </row>
    <row r="83" spans="1:3" x14ac:dyDescent="0.25">
      <c r="A83" s="23"/>
      <c r="B83" s="24"/>
      <c r="C83" s="24"/>
    </row>
    <row r="84" spans="1:3" x14ac:dyDescent="0.25">
      <c r="A84" s="23"/>
      <c r="B84" s="24"/>
      <c r="C84" s="24"/>
    </row>
    <row r="85" spans="1:3" x14ac:dyDescent="0.25">
      <c r="A85" s="23"/>
      <c r="B85" s="24"/>
      <c r="C85" s="24"/>
    </row>
    <row r="86" spans="1:3" x14ac:dyDescent="0.25">
      <c r="A86" s="23"/>
      <c r="B86" s="24"/>
      <c r="C86" s="24"/>
    </row>
    <row r="87" spans="1:3" x14ac:dyDescent="0.25">
      <c r="A87" s="23"/>
      <c r="B87" s="24"/>
      <c r="C87" s="24"/>
    </row>
    <row r="88" spans="1:3" x14ac:dyDescent="0.25">
      <c r="A88" s="23"/>
      <c r="B88" s="24"/>
      <c r="C88" s="24"/>
    </row>
    <row r="89" spans="1:3" x14ac:dyDescent="0.25">
      <c r="A89" s="23"/>
      <c r="B89" s="24"/>
      <c r="C89" s="24"/>
    </row>
    <row r="90" spans="1:3" x14ac:dyDescent="0.25">
      <c r="A90" s="23"/>
      <c r="B90" s="24"/>
      <c r="C90" s="24"/>
    </row>
    <row r="91" spans="1:3" x14ac:dyDescent="0.25">
      <c r="A91" s="23"/>
      <c r="B91" s="24"/>
      <c r="C91" s="24"/>
    </row>
    <row r="92" spans="1:3" x14ac:dyDescent="0.25">
      <c r="A92" s="23"/>
      <c r="B92" s="24"/>
      <c r="C92" s="24"/>
    </row>
    <row r="93" spans="1:3" x14ac:dyDescent="0.25">
      <c r="A93" s="23"/>
      <c r="B93" s="24"/>
      <c r="C93" s="24"/>
    </row>
    <row r="94" spans="1:3" x14ac:dyDescent="0.25">
      <c r="A94" s="23"/>
      <c r="B94" s="24"/>
      <c r="C94" s="24"/>
    </row>
    <row r="95" spans="1:3" x14ac:dyDescent="0.25">
      <c r="A95" s="23"/>
      <c r="B95" s="24"/>
      <c r="C95" s="24"/>
    </row>
    <row r="96" spans="1:3" x14ac:dyDescent="0.25">
      <c r="A96" s="23"/>
      <c r="B96" s="24"/>
      <c r="C96" s="24"/>
    </row>
    <row r="97" spans="1:3" x14ac:dyDescent="0.25">
      <c r="A97" s="23"/>
      <c r="B97" s="24"/>
      <c r="C97" s="24"/>
    </row>
    <row r="98" spans="1:3" x14ac:dyDescent="0.25">
      <c r="A98" s="23"/>
      <c r="B98" s="24"/>
      <c r="C98" s="24"/>
    </row>
    <row r="99" spans="1:3" x14ac:dyDescent="0.25">
      <c r="A99" s="23"/>
      <c r="B99" s="24"/>
      <c r="C99" s="24"/>
    </row>
    <row r="100" spans="1:3" x14ac:dyDescent="0.25">
      <c r="A100" s="23"/>
      <c r="B100" s="24"/>
      <c r="C100" s="24"/>
    </row>
  </sheetData>
  <sheetProtection algorithmName="SHA-512" hashValue="Z4YhEqTbXXV523B94PYpDjllALYjbNjDUFXFA1/Xw6/X8D7CgvvT/aBNPGtuFPhZPuYx8JWHFHM99rZODuS+1g==" saltValue="qIr6M5lqFGrIMqTUG6C5jg==" spinCount="100000" sheet="1" objects="1" scenarios="1"/>
  <conditionalFormatting sqref="B3:C47">
    <cfRule type="dataBar" priority="2">
      <dataBar>
        <cfvo type="min"/>
        <cfvo type="max"/>
        <color theme="0" tint="-0.499984740745262"/>
      </dataBar>
      <extLst>
        <ext xmlns:x14="http://schemas.microsoft.com/office/spreadsheetml/2009/9/main" uri="{B025F937-C7B1-47D3-B67F-A62EFF666E3E}">
          <x14:id>{AEE55E78-27BD-44EF-9653-80A38640A4AD}</x14:id>
        </ext>
      </extLst>
    </cfRule>
  </conditionalFormatting>
  <conditionalFormatting sqref="A3:A45">
    <cfRule type="cellIs" dxfId="0" priority="1" operator="equal">
      <formula>2018</formula>
    </cfRule>
  </conditionalFormatting>
  <pageMargins left="0.7" right="0.7" top="0.78740157499999996" bottom="0.78740157499999996" header="0.3" footer="0.3"/>
  <pageSetup paperSize="9" scale="73" orientation="landscape" horizontalDpi="0" verticalDpi="0" r:id="rId1"/>
  <headerFooter>
    <oddHeader>&amp;L&amp;"-,Fett"&amp;14Vergleich Restbuchwerte HRM1-HRM2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E55E78-27BD-44EF-9653-80A38640A4A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B3:C47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D60"/>
  <sheetViews>
    <sheetView showGridLines="0" workbookViewId="0">
      <selection activeCell="A3" sqref="A3"/>
    </sheetView>
  </sheetViews>
  <sheetFormatPr baseColWidth="10" defaultRowHeight="15" x14ac:dyDescent="0.25"/>
  <cols>
    <col min="1" max="1" width="59.85546875" bestFit="1" customWidth="1"/>
    <col min="2" max="2" width="8.7109375" customWidth="1"/>
    <col min="3" max="3" width="14.5703125" bestFit="1" customWidth="1"/>
    <col min="4" max="4" width="19.42578125" bestFit="1" customWidth="1"/>
  </cols>
  <sheetData>
    <row r="1" spans="1:4" x14ac:dyDescent="0.25">
      <c r="A1" s="14" t="s">
        <v>5</v>
      </c>
      <c r="B1" s="14" t="s">
        <v>64</v>
      </c>
      <c r="C1" s="15" t="s">
        <v>62</v>
      </c>
      <c r="D1" s="13" t="s">
        <v>63</v>
      </c>
    </row>
    <row r="2" spans="1:4" x14ac:dyDescent="0.25">
      <c r="A2" s="3"/>
      <c r="B2" s="2"/>
      <c r="C2" s="4"/>
      <c r="D2" s="5"/>
    </row>
    <row r="3" spans="1:4" x14ac:dyDescent="0.25">
      <c r="A3" s="17" t="s">
        <v>6</v>
      </c>
      <c r="B3" s="18"/>
      <c r="C3" s="19"/>
      <c r="D3" s="20"/>
    </row>
    <row r="4" spans="1:4" x14ac:dyDescent="0.25">
      <c r="A4" s="33" t="s">
        <v>7</v>
      </c>
      <c r="B4" s="34">
        <v>1000</v>
      </c>
      <c r="C4" s="35">
        <v>0</v>
      </c>
      <c r="D4" s="36">
        <f>IF(C4&lt;&gt;0,1/C4,0)</f>
        <v>0</v>
      </c>
    </row>
    <row r="5" spans="1:4" x14ac:dyDescent="0.25">
      <c r="A5" s="33" t="s">
        <v>8</v>
      </c>
      <c r="B5" s="34">
        <v>1010</v>
      </c>
      <c r="C5" s="35">
        <v>40</v>
      </c>
      <c r="D5" s="36">
        <f>IF(C5&lt;&gt;0,1/C5,0)</f>
        <v>2.5000000000000001E-2</v>
      </c>
    </row>
    <row r="6" spans="1:4" x14ac:dyDescent="0.25">
      <c r="A6" s="33" t="s">
        <v>9</v>
      </c>
      <c r="B6" s="34">
        <v>1016</v>
      </c>
      <c r="C6" s="37">
        <v>10</v>
      </c>
      <c r="D6" s="36">
        <f t="shared" ref="D6:D37" si="0">IF(C6&lt;&gt;0,1/C6,0)</f>
        <v>0.1</v>
      </c>
    </row>
    <row r="7" spans="1:4" x14ac:dyDescent="0.25">
      <c r="A7" s="33" t="s">
        <v>10</v>
      </c>
      <c r="B7" s="34">
        <v>1020</v>
      </c>
      <c r="C7" s="35">
        <v>50</v>
      </c>
      <c r="D7" s="36">
        <f t="shared" si="0"/>
        <v>0.02</v>
      </c>
    </row>
    <row r="8" spans="1:4" x14ac:dyDescent="0.25">
      <c r="A8" s="33" t="s">
        <v>11</v>
      </c>
      <c r="B8" s="34">
        <v>1030</v>
      </c>
      <c r="C8" s="35">
        <v>50</v>
      </c>
      <c r="D8" s="36">
        <f>IF(C8&lt;&gt;0,1/C8,0)</f>
        <v>0.02</v>
      </c>
    </row>
    <row r="9" spans="1:4" x14ac:dyDescent="0.25">
      <c r="A9" s="33" t="s">
        <v>12</v>
      </c>
      <c r="B9" s="34">
        <v>1035</v>
      </c>
      <c r="C9" s="35">
        <v>30</v>
      </c>
      <c r="D9" s="36">
        <f t="shared" si="0"/>
        <v>3.3333333333333333E-2</v>
      </c>
    </row>
    <row r="10" spans="1:4" x14ac:dyDescent="0.25">
      <c r="A10" s="33" t="s">
        <v>13</v>
      </c>
      <c r="B10" s="34">
        <v>1036</v>
      </c>
      <c r="C10" s="37">
        <v>20</v>
      </c>
      <c r="D10" s="36">
        <f t="shared" si="0"/>
        <v>0.05</v>
      </c>
    </row>
    <row r="11" spans="1:4" x14ac:dyDescent="0.25">
      <c r="A11" s="33" t="s">
        <v>14</v>
      </c>
      <c r="B11" s="34">
        <v>1040</v>
      </c>
      <c r="C11" s="35">
        <v>33</v>
      </c>
      <c r="D11" s="36">
        <f t="shared" si="0"/>
        <v>3.0303030303030304E-2</v>
      </c>
    </row>
    <row r="12" spans="1:4" x14ac:dyDescent="0.25">
      <c r="A12" s="33" t="s">
        <v>15</v>
      </c>
      <c r="B12" s="34">
        <v>1041</v>
      </c>
      <c r="C12" s="35">
        <v>20</v>
      </c>
      <c r="D12" s="36">
        <f t="shared" si="0"/>
        <v>0.05</v>
      </c>
    </row>
    <row r="13" spans="1:4" x14ac:dyDescent="0.25">
      <c r="A13" s="33" t="s">
        <v>16</v>
      </c>
      <c r="B13" s="34">
        <v>1045</v>
      </c>
      <c r="C13" s="35">
        <v>33</v>
      </c>
      <c r="D13" s="36">
        <f t="shared" si="0"/>
        <v>3.0303030303030304E-2</v>
      </c>
    </row>
    <row r="14" spans="1:4" x14ac:dyDescent="0.25">
      <c r="A14" s="33" t="s">
        <v>17</v>
      </c>
      <c r="B14" s="34">
        <v>1050</v>
      </c>
      <c r="C14" s="35">
        <v>40</v>
      </c>
      <c r="D14" s="36">
        <f>IF(C14&lt;&gt;0,1/C14,0)</f>
        <v>2.5000000000000001E-2</v>
      </c>
    </row>
    <row r="15" spans="1:4" x14ac:dyDescent="0.25">
      <c r="A15" s="33" t="s">
        <v>18</v>
      </c>
      <c r="B15" s="34">
        <v>1060</v>
      </c>
      <c r="C15" s="35">
        <v>8</v>
      </c>
      <c r="D15" s="36">
        <f t="shared" si="0"/>
        <v>0.125</v>
      </c>
    </row>
    <row r="16" spans="1:4" x14ac:dyDescent="0.25">
      <c r="A16" s="33" t="s">
        <v>19</v>
      </c>
      <c r="B16" s="34">
        <v>1061</v>
      </c>
      <c r="C16" s="35">
        <v>15</v>
      </c>
      <c r="D16" s="36">
        <f>IF(C16&lt;&gt;0,1/C16,0)</f>
        <v>6.6666666666666666E-2</v>
      </c>
    </row>
    <row r="17" spans="1:4" x14ac:dyDescent="0.25">
      <c r="A17" s="33" t="s">
        <v>20</v>
      </c>
      <c r="B17" s="34">
        <v>1065</v>
      </c>
      <c r="C17" s="35">
        <v>4</v>
      </c>
      <c r="D17" s="36">
        <f t="shared" si="0"/>
        <v>0.25</v>
      </c>
    </row>
    <row r="18" spans="1:4" x14ac:dyDescent="0.25">
      <c r="A18" s="38" t="s">
        <v>21</v>
      </c>
      <c r="B18" s="34">
        <v>1070</v>
      </c>
      <c r="C18" s="39">
        <v>0</v>
      </c>
      <c r="D18" s="40">
        <f>IF(C18&lt;&gt;0,1/C18,0)</f>
        <v>0</v>
      </c>
    </row>
    <row r="19" spans="1:4" x14ac:dyDescent="0.25">
      <c r="A19" s="33" t="s">
        <v>22</v>
      </c>
      <c r="B19" s="34">
        <v>1090</v>
      </c>
      <c r="C19" s="35">
        <v>10</v>
      </c>
      <c r="D19" s="36">
        <f>IF(C19&lt;&gt;0,1/C19,0)</f>
        <v>0.1</v>
      </c>
    </row>
    <row r="20" spans="1:4" x14ac:dyDescent="0.25">
      <c r="A20" s="33" t="s">
        <v>23</v>
      </c>
      <c r="B20" s="34">
        <v>1095</v>
      </c>
      <c r="C20" s="35">
        <v>1</v>
      </c>
      <c r="D20" s="36">
        <f>IF(C20&lt;&gt;0,1/C20,0)</f>
        <v>1</v>
      </c>
    </row>
    <row r="21" spans="1:4" x14ac:dyDescent="0.25">
      <c r="A21" s="38" t="s">
        <v>24</v>
      </c>
      <c r="B21" s="34">
        <v>1200</v>
      </c>
      <c r="C21" s="39">
        <v>5</v>
      </c>
      <c r="D21" s="40">
        <f t="shared" si="0"/>
        <v>0.2</v>
      </c>
    </row>
    <row r="22" spans="1:4" x14ac:dyDescent="0.25">
      <c r="A22" s="38" t="s">
        <v>25</v>
      </c>
      <c r="B22" s="34">
        <v>1210</v>
      </c>
      <c r="C22" s="39">
        <v>5</v>
      </c>
      <c r="D22" s="40">
        <f t="shared" si="0"/>
        <v>0.2</v>
      </c>
    </row>
    <row r="23" spans="1:4" x14ac:dyDescent="0.25">
      <c r="A23" s="38" t="s">
        <v>26</v>
      </c>
      <c r="B23" s="34">
        <v>1270</v>
      </c>
      <c r="C23" s="39">
        <v>0</v>
      </c>
      <c r="D23" s="40">
        <f>IF(C23&lt;&gt;0,1/C23,0)</f>
        <v>0</v>
      </c>
    </row>
    <row r="24" spans="1:4" x14ac:dyDescent="0.25">
      <c r="A24" s="41" t="s">
        <v>27</v>
      </c>
      <c r="B24" s="34">
        <v>1290</v>
      </c>
      <c r="C24" s="35">
        <v>10</v>
      </c>
      <c r="D24" s="36">
        <f>IF(C24&lt;&gt;0,1/C24,0)</f>
        <v>0.1</v>
      </c>
    </row>
    <row r="25" spans="1:4" x14ac:dyDescent="0.25">
      <c r="A25" s="33" t="s">
        <v>28</v>
      </c>
      <c r="B25" s="34">
        <v>1299</v>
      </c>
      <c r="C25" s="37">
        <v>5</v>
      </c>
      <c r="D25" s="36">
        <f t="shared" si="0"/>
        <v>0.2</v>
      </c>
    </row>
    <row r="26" spans="1:4" x14ac:dyDescent="0.25">
      <c r="A26" s="33" t="s">
        <v>29</v>
      </c>
      <c r="B26" s="34">
        <v>1400</v>
      </c>
      <c r="C26" s="35">
        <v>0</v>
      </c>
      <c r="D26" s="36">
        <f t="shared" si="0"/>
        <v>0</v>
      </c>
    </row>
    <row r="27" spans="1:4" x14ac:dyDescent="0.25">
      <c r="A27" s="33" t="s">
        <v>30</v>
      </c>
      <c r="B27" s="34">
        <v>1410</v>
      </c>
      <c r="C27" s="35">
        <v>25</v>
      </c>
      <c r="D27" s="36">
        <f t="shared" si="0"/>
        <v>0.04</v>
      </c>
    </row>
    <row r="28" spans="1:4" x14ac:dyDescent="0.25">
      <c r="A28" s="33" t="s">
        <v>31</v>
      </c>
      <c r="B28" s="34">
        <v>1411</v>
      </c>
      <c r="C28" s="35">
        <v>25</v>
      </c>
      <c r="D28" s="36">
        <f t="shared" si="0"/>
        <v>0.04</v>
      </c>
    </row>
    <row r="29" spans="1:4" x14ac:dyDescent="0.25">
      <c r="A29" s="33" t="s">
        <v>32</v>
      </c>
      <c r="B29" s="34">
        <v>1500</v>
      </c>
      <c r="C29" s="35">
        <v>0</v>
      </c>
      <c r="D29" s="36">
        <f t="shared" si="0"/>
        <v>0</v>
      </c>
    </row>
    <row r="30" spans="1:4" x14ac:dyDescent="0.25">
      <c r="A30" s="38" t="s">
        <v>33</v>
      </c>
      <c r="B30" s="34">
        <v>1600</v>
      </c>
      <c r="C30" s="39">
        <v>40</v>
      </c>
      <c r="D30" s="40">
        <f t="shared" si="0"/>
        <v>2.5000000000000001E-2</v>
      </c>
    </row>
    <row r="31" spans="1:4" x14ac:dyDescent="0.25">
      <c r="A31" s="38" t="s">
        <v>34</v>
      </c>
      <c r="B31" s="34">
        <v>1690</v>
      </c>
      <c r="C31" s="39">
        <v>20</v>
      </c>
      <c r="D31" s="40">
        <f>IF(C31&lt;&gt;0,1/C31,0)</f>
        <v>0.05</v>
      </c>
    </row>
    <row r="32" spans="1:4" x14ac:dyDescent="0.25">
      <c r="A32" s="38" t="s">
        <v>35</v>
      </c>
      <c r="B32" s="34">
        <v>1700</v>
      </c>
      <c r="C32" s="39">
        <v>0</v>
      </c>
      <c r="D32" s="40">
        <f t="shared" si="0"/>
        <v>0</v>
      </c>
    </row>
    <row r="33" spans="1:4" x14ac:dyDescent="0.25">
      <c r="A33" s="38" t="s">
        <v>36</v>
      </c>
      <c r="B33" s="34">
        <v>1890</v>
      </c>
      <c r="C33" s="39">
        <v>1</v>
      </c>
      <c r="D33" s="40">
        <f>IF(C33&lt;&gt;0,1/C33,0)</f>
        <v>1</v>
      </c>
    </row>
    <row r="34" spans="1:4" x14ac:dyDescent="0.25">
      <c r="A34" s="38" t="s">
        <v>37</v>
      </c>
      <c r="B34" s="34">
        <v>1900</v>
      </c>
      <c r="C34" s="39">
        <v>0</v>
      </c>
      <c r="D34" s="40">
        <f t="shared" si="0"/>
        <v>0</v>
      </c>
    </row>
    <row r="35" spans="1:4" x14ac:dyDescent="0.25">
      <c r="A35" s="38" t="s">
        <v>38</v>
      </c>
      <c r="B35" s="34">
        <v>1910</v>
      </c>
      <c r="C35" s="39">
        <v>0</v>
      </c>
      <c r="D35" s="40">
        <f t="shared" si="0"/>
        <v>0</v>
      </c>
    </row>
    <row r="36" spans="1:4" x14ac:dyDescent="0.25">
      <c r="A36" s="33" t="s">
        <v>39</v>
      </c>
      <c r="B36" s="34">
        <v>1990</v>
      </c>
      <c r="C36" s="35">
        <v>0</v>
      </c>
      <c r="D36" s="36">
        <f t="shared" si="0"/>
        <v>0</v>
      </c>
    </row>
    <row r="37" spans="1:4" x14ac:dyDescent="0.25">
      <c r="A37" s="33" t="s">
        <v>40</v>
      </c>
      <c r="B37" s="34">
        <v>1999</v>
      </c>
      <c r="C37" s="35">
        <v>0</v>
      </c>
      <c r="D37" s="36">
        <f t="shared" si="0"/>
        <v>0</v>
      </c>
    </row>
    <row r="38" spans="1:4" x14ac:dyDescent="0.25">
      <c r="A38" s="6"/>
      <c r="B38" s="9"/>
      <c r="C38" s="7"/>
      <c r="D38" s="8"/>
    </row>
    <row r="39" spans="1:4" x14ac:dyDescent="0.25">
      <c r="A39" s="16" t="s">
        <v>41</v>
      </c>
      <c r="B39" s="10"/>
      <c r="C39" s="11"/>
      <c r="D39" s="12"/>
    </row>
    <row r="40" spans="1:4" x14ac:dyDescent="0.25">
      <c r="A40" s="42" t="s">
        <v>42</v>
      </c>
      <c r="B40" s="43">
        <v>2100</v>
      </c>
      <c r="C40" s="44">
        <v>50</v>
      </c>
      <c r="D40" s="45">
        <f t="shared" ref="D40:D45" si="1">IF(C40&lt;&gt;0,1/C40,0)</f>
        <v>0.02</v>
      </c>
    </row>
    <row r="41" spans="1:4" x14ac:dyDescent="0.25">
      <c r="A41" s="42" t="s">
        <v>43</v>
      </c>
      <c r="B41" s="43">
        <v>2200</v>
      </c>
      <c r="C41" s="44">
        <v>33</v>
      </c>
      <c r="D41" s="45">
        <f t="shared" si="1"/>
        <v>3.0303030303030304E-2</v>
      </c>
    </row>
    <row r="42" spans="1:4" x14ac:dyDescent="0.25">
      <c r="A42" s="42" t="s">
        <v>44</v>
      </c>
      <c r="B42" s="43">
        <v>2300</v>
      </c>
      <c r="C42" s="44">
        <v>50</v>
      </c>
      <c r="D42" s="45">
        <f t="shared" si="1"/>
        <v>0.02</v>
      </c>
    </row>
    <row r="43" spans="1:4" x14ac:dyDescent="0.25">
      <c r="A43" s="42" t="s">
        <v>45</v>
      </c>
      <c r="B43" s="43">
        <v>2400</v>
      </c>
      <c r="C43" s="44">
        <v>70</v>
      </c>
      <c r="D43" s="45">
        <f t="shared" si="1"/>
        <v>1.4285714285714285E-2</v>
      </c>
    </row>
    <row r="44" spans="1:4" x14ac:dyDescent="0.25">
      <c r="A44" s="42" t="s">
        <v>46</v>
      </c>
      <c r="B44" s="43">
        <v>2500</v>
      </c>
      <c r="C44" s="44">
        <v>66</v>
      </c>
      <c r="D44" s="45">
        <f t="shared" si="1"/>
        <v>1.5151515151515152E-2</v>
      </c>
    </row>
    <row r="45" spans="1:4" x14ac:dyDescent="0.25">
      <c r="A45" s="42" t="s">
        <v>47</v>
      </c>
      <c r="B45" s="43">
        <v>2600</v>
      </c>
      <c r="C45" s="44">
        <v>20</v>
      </c>
      <c r="D45" s="45">
        <f t="shared" si="1"/>
        <v>0.05</v>
      </c>
    </row>
    <row r="46" spans="1:4" x14ac:dyDescent="0.25">
      <c r="A46" s="6"/>
      <c r="B46" s="9"/>
      <c r="C46" s="7"/>
      <c r="D46" s="8"/>
    </row>
    <row r="47" spans="1:4" x14ac:dyDescent="0.25">
      <c r="A47" s="16" t="s">
        <v>48</v>
      </c>
      <c r="B47" s="10"/>
      <c r="C47" s="11"/>
      <c r="D47" s="12"/>
    </row>
    <row r="48" spans="1:4" x14ac:dyDescent="0.25">
      <c r="A48" s="42" t="s">
        <v>49</v>
      </c>
      <c r="B48" s="43">
        <v>3100</v>
      </c>
      <c r="C48" s="44">
        <v>70</v>
      </c>
      <c r="D48" s="45">
        <f>IF(C48&lt;&gt;0,1/C48,0)</f>
        <v>1.4285714285714285E-2</v>
      </c>
    </row>
    <row r="49" spans="1:4" x14ac:dyDescent="0.25">
      <c r="A49" s="42" t="s">
        <v>50</v>
      </c>
      <c r="B49" s="43">
        <v>3110</v>
      </c>
      <c r="C49" s="44">
        <v>40</v>
      </c>
      <c r="D49" s="45">
        <f t="shared" ref="D49:D60" si="2">IF(C49&lt;&gt;0,1/C49,0)</f>
        <v>2.5000000000000001E-2</v>
      </c>
    </row>
    <row r="50" spans="1:4" x14ac:dyDescent="0.25">
      <c r="A50" s="42" t="s">
        <v>51</v>
      </c>
      <c r="B50" s="43">
        <v>3200</v>
      </c>
      <c r="C50" s="44">
        <v>50</v>
      </c>
      <c r="D50" s="45">
        <f>IF(C50&lt;&gt;0,1/C50,0)</f>
        <v>0.02</v>
      </c>
    </row>
    <row r="51" spans="1:4" x14ac:dyDescent="0.25">
      <c r="A51" s="42" t="s">
        <v>52</v>
      </c>
      <c r="B51" s="43">
        <v>3210</v>
      </c>
      <c r="C51" s="44">
        <v>15</v>
      </c>
      <c r="D51" s="45">
        <f t="shared" si="2"/>
        <v>6.6666666666666666E-2</v>
      </c>
    </row>
    <row r="52" spans="1:4" x14ac:dyDescent="0.25">
      <c r="A52" s="42" t="s">
        <v>53</v>
      </c>
      <c r="B52" s="43">
        <v>3220</v>
      </c>
      <c r="C52" s="44">
        <v>30</v>
      </c>
      <c r="D52" s="45">
        <f t="shared" si="2"/>
        <v>3.3333333333333333E-2</v>
      </c>
    </row>
    <row r="53" spans="1:4" x14ac:dyDescent="0.25">
      <c r="A53" s="42" t="s">
        <v>54</v>
      </c>
      <c r="B53" s="43">
        <v>3300</v>
      </c>
      <c r="C53" s="44">
        <v>35</v>
      </c>
      <c r="D53" s="45">
        <f>IF(C53&lt;&gt;0,1/C53,0)</f>
        <v>2.8571428571428571E-2</v>
      </c>
    </row>
    <row r="54" spans="1:4" x14ac:dyDescent="0.25">
      <c r="A54" s="42" t="s">
        <v>55</v>
      </c>
      <c r="B54" s="43">
        <v>3310</v>
      </c>
      <c r="C54" s="44">
        <v>15</v>
      </c>
      <c r="D54" s="45">
        <f>IF(C54&lt;&gt;0,1/C54,0)</f>
        <v>6.6666666666666666E-2</v>
      </c>
    </row>
    <row r="55" spans="1:4" x14ac:dyDescent="0.25">
      <c r="A55" s="42" t="s">
        <v>56</v>
      </c>
      <c r="B55" s="43">
        <v>3320</v>
      </c>
      <c r="C55" s="44">
        <v>10</v>
      </c>
      <c r="D55" s="45">
        <f t="shared" si="2"/>
        <v>0.1</v>
      </c>
    </row>
    <row r="56" spans="1:4" x14ac:dyDescent="0.25">
      <c r="A56" s="42" t="s">
        <v>57</v>
      </c>
      <c r="B56" s="43">
        <v>3400</v>
      </c>
      <c r="C56" s="44">
        <v>40</v>
      </c>
      <c r="D56" s="45">
        <f>IF(C56&lt;&gt;0,1/C56,0)</f>
        <v>2.5000000000000001E-2</v>
      </c>
    </row>
    <row r="57" spans="1:4" x14ac:dyDescent="0.25">
      <c r="A57" s="42" t="s">
        <v>58</v>
      </c>
      <c r="B57" s="43">
        <v>3410</v>
      </c>
      <c r="C57" s="44">
        <v>15</v>
      </c>
      <c r="D57" s="45">
        <f>IF(C57&lt;&gt;0,1/C57,0)</f>
        <v>6.6666666666666666E-2</v>
      </c>
    </row>
    <row r="58" spans="1:4" x14ac:dyDescent="0.25">
      <c r="A58" s="42" t="s">
        <v>59</v>
      </c>
      <c r="B58" s="43">
        <v>3420</v>
      </c>
      <c r="C58" s="44">
        <v>20</v>
      </c>
      <c r="D58" s="45">
        <f>IF(C58&lt;&gt;0,1/C58,0)</f>
        <v>0.05</v>
      </c>
    </row>
    <row r="59" spans="1:4" x14ac:dyDescent="0.25">
      <c r="A59" s="42" t="s">
        <v>60</v>
      </c>
      <c r="B59" s="43">
        <v>3430</v>
      </c>
      <c r="C59" s="44">
        <v>12</v>
      </c>
      <c r="D59" s="45">
        <f t="shared" si="2"/>
        <v>8.3333333333333329E-2</v>
      </c>
    </row>
    <row r="60" spans="1:4" x14ac:dyDescent="0.25">
      <c r="A60" s="42" t="s">
        <v>61</v>
      </c>
      <c r="B60" s="43">
        <v>3440</v>
      </c>
      <c r="C60" s="44">
        <v>35</v>
      </c>
      <c r="D60" s="45">
        <f t="shared" si="2"/>
        <v>2.8571428571428571E-2</v>
      </c>
    </row>
  </sheetData>
  <sheetProtection algorithmName="SHA-512" hashValue="kjOF9JpCHGpqLLZfxFdh8pjM931YYcL8nECy52wWOTkZt8F1eDXvQ8K7xqu9N8n16pp90BuEsmHCRCA1xz7nIA==" saltValue="j+IusUzMqPoSQLIzAYDYbA==" spinCount="100000"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scale="83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u G l z S h X H O p C n A A A A + A A A A B I A H A B D b 2 5 m a W c v U G F j a 2 F n Z S 5 4 b W w g o h g A K K A U A A A A A A A A A A A A A A A A A A A A A A A A A A A A h Y 9 L C s I w G I S v U r J v X h Y R + Z s u 1 J 0 F Q R C 3 I Y 1 t s E 2 l S U 3 v 5 s I j e Q U L W n U n z G a G b 2 D m c b t D N j R 1 d N W d M 6 1 N E c M U R d q q t j C 2 T F H v T / E C Z Q J 2 U p 1 l q a M R t m 4 5 O J O i y v v L k p A Q A g 4 z 3 H Y l 4 Z Q y c s y 3 e 1 X p R s b G O i + t 0 u j T K v 6 3 k I D D a 4 z g O B k 1 Z w z z h A G Z Y s i N / S J 8 X I w p k J 8 Q V n 3 t + 0 6 L Q s f r D Z D J A n m / E E 9 Q S w M E F A A C A A g A u G l z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h p c 0 o o i k e 4 D g A A A B E A A A A T A B w A R m 9 y b X V s Y X M v U 2 V j d G l v b j E u b S C i G A A o o B Q A A A A A A A A A A A A A A A A A A A A A A A A A A A A r T k 0 u y c z P U w i G 0 I b W A F B L A Q I t A B Q A A g A I A L h p c 0 o V x z q Q p w A A A P g A A A A S A A A A A A A A A A A A A A A A A A A A A A B D b 2 5 m a W c v U G F j a 2 F n Z S 5 4 b W x Q S w E C L Q A U A A I A C A C 4 a X N K D 8 r p q 6 Q A A A D p A A A A E w A A A A A A A A A A A A A A A A D z A A A A W 0 N v b n R l b n R f V H l w Z X N d L n h t b F B L A Q I t A B Q A A g A I A L h p c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u z E L i n x k T 5 B E N h 9 N J e 0 M A A A A A A I A A A A A A B B m A A A A A Q A A I A A A A E Y B Y Q q s R a L O I 0 X F 7 0 h o U C a X 7 8 P z z E 8 C K i S b U 5 B r N a 9 H A A A A A A 6 A A A A A A g A A I A A A A B 0 z / C b E + 9 S 4 s G c M i 3 N J H T 8 C e 8 v Z Y y Q 7 8 k p 5 w u t v H C 8 B U A A A A P Y C + D S 9 1 a U r R N u 4 g 2 A l / k y e N F I f l C r 6 l u e S b L u R 5 0 z S v h t m t 0 L + u T M z t X e T 1 z t C 5 w n k / 0 k d v U D 6 8 e Y X y p v v x O y K z 6 E m V k h v B G n Y l I 9 4 y w 2 a Q A A A A B J x z Q a u 4 9 z R R b e 3 C G j i X 5 E Z c K L x 6 7 Q K u z x r E L X 9 N F L 0 f o M X X C 4 n Y b V Y G k E O R z a D 7 W 0 p + i c J 2 / v X 4 x A q C + 4 F v A s = < / D a t a M a s h u p > 
</file>

<file path=customXml/itemProps1.xml><?xml version="1.0" encoding="utf-8"?>
<ds:datastoreItem xmlns:ds="http://schemas.openxmlformats.org/officeDocument/2006/customXml" ds:itemID="{D174D586-7A18-429C-8AB6-A6BCD8999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Basisdaten</vt:lpstr>
      <vt:lpstr>Vergleich Restbuchwerte</vt:lpstr>
      <vt:lpstr>Anlagekategorien</vt:lpstr>
      <vt:lpstr>Anlagekategorien</vt:lpstr>
      <vt:lpstr>Basisdaten!Druckbereich</vt:lpstr>
      <vt:lpstr>'Vergleich Restbuchwerte'!Druckbereich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publicon.ch</dc:creator>
  <cp:lastPrinted>2017-03-19T14:37:12Z</cp:lastPrinted>
  <dcterms:created xsi:type="dcterms:W3CDTF">2017-02-19T09:31:45Z</dcterms:created>
  <dcterms:modified xsi:type="dcterms:W3CDTF">2017-03-22T19:24:38Z</dcterms:modified>
</cp:coreProperties>
</file>